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01 Sitzungsunterlagen\"/>
    </mc:Choice>
  </mc:AlternateContent>
  <xr:revisionPtr revIDLastSave="0" documentId="13_ncr:1_{637F0823-80A8-4744-B5CD-45634FAEB422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Tabelle1" sheetId="1" r:id="rId1"/>
  </sheets>
  <definedNames>
    <definedName name="_xlnm._FilterDatabase" localSheetId="0" hidden="1">Tabelle1!$A$5:$Y$19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7" i="1" l="1"/>
  <c r="V8" i="1"/>
  <c r="V9" i="1"/>
  <c r="V10" i="1"/>
  <c r="V11" i="1"/>
  <c r="V12" i="1"/>
  <c r="V13" i="1"/>
  <c r="V14" i="1"/>
  <c r="V15" i="1"/>
  <c r="V16" i="1"/>
  <c r="V17" i="1"/>
  <c r="V18" i="1"/>
  <c r="V6" i="1"/>
  <c r="X15" i="1"/>
  <c r="X19" i="1" s="1"/>
  <c r="X21" i="1" s="1"/>
  <c r="O7" i="1"/>
  <c r="O8" i="1"/>
  <c r="O9" i="1"/>
  <c r="O10" i="1"/>
  <c r="O11" i="1"/>
  <c r="O12" i="1"/>
  <c r="O13" i="1"/>
  <c r="O14" i="1"/>
  <c r="O15" i="1"/>
  <c r="O16" i="1"/>
  <c r="O17" i="1"/>
  <c r="O18" i="1"/>
  <c r="O6" i="1"/>
  <c r="X18" i="1" l="1"/>
  <c r="X17" i="1"/>
  <c r="X16" i="1"/>
  <c r="X14" i="1"/>
  <c r="X13" i="1"/>
  <c r="X12" i="1"/>
  <c r="X11" i="1"/>
  <c r="X10" i="1"/>
  <c r="X8" i="1"/>
  <c r="X7" i="1"/>
  <c r="X9" i="1"/>
  <c r="X6" i="1"/>
  <c r="F7" i="1"/>
  <c r="F8" i="1"/>
  <c r="F9" i="1"/>
  <c r="F10" i="1"/>
  <c r="F11" i="1"/>
  <c r="F12" i="1"/>
  <c r="F13" i="1"/>
  <c r="F14" i="1"/>
  <c r="F15" i="1"/>
  <c r="F16" i="1"/>
  <c r="F17" i="1"/>
  <c r="F18" i="1"/>
  <c r="F6" i="1"/>
  <c r="I7" i="1" l="1"/>
  <c r="W7" i="1" s="1"/>
  <c r="I8" i="1"/>
  <c r="W8" i="1" s="1"/>
  <c r="I9" i="1"/>
  <c r="W9" i="1" s="1"/>
  <c r="I10" i="1"/>
  <c r="W10" i="1" s="1"/>
  <c r="I11" i="1"/>
  <c r="W11" i="1" s="1"/>
  <c r="I12" i="1"/>
  <c r="W12" i="1" s="1"/>
  <c r="I13" i="1"/>
  <c r="W13" i="1" s="1"/>
  <c r="I14" i="1"/>
  <c r="W14" i="1" s="1"/>
  <c r="I15" i="1"/>
  <c r="W15" i="1" s="1"/>
  <c r="I16" i="1"/>
  <c r="W16" i="1" s="1"/>
  <c r="I17" i="1"/>
  <c r="W17" i="1" s="1"/>
  <c r="I18" i="1"/>
  <c r="W18" i="1" s="1"/>
  <c r="L11" i="1"/>
  <c r="L15" i="1" l="1"/>
  <c r="L16" i="1"/>
  <c r="L17" i="1"/>
  <c r="L18" i="1"/>
  <c r="L7" i="1"/>
  <c r="L8" i="1"/>
  <c r="L9" i="1"/>
  <c r="L10" i="1"/>
  <c r="L12" i="1"/>
  <c r="L13" i="1"/>
  <c r="L14" i="1"/>
  <c r="L6" i="1"/>
  <c r="I6" i="1"/>
  <c r="W6" i="1" s="1"/>
  <c r="W19" i="1" s="1"/>
  <c r="A7" i="1" l="1"/>
  <c r="A8" i="1" s="1"/>
  <c r="A9" i="1" s="1"/>
  <c r="A10" i="1" s="1"/>
  <c r="A11" i="1" s="1"/>
  <c r="A12" i="1" l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<sst xmlns="http://schemas.openxmlformats.org/spreadsheetml/2006/main" count="58" uniqueCount="58">
  <si>
    <t>Kulturverein/ Kulturgruppe</t>
  </si>
  <si>
    <t>davon Kinder</t>
  </si>
  <si>
    <t>Eingang Antrag</t>
  </si>
  <si>
    <t>Vorschlag Verwaltung</t>
  </si>
  <si>
    <t xml:space="preserve">Gesamt: </t>
  </si>
  <si>
    <t>Spenden Dritte</t>
  </si>
  <si>
    <t>Gesamt-aufwand</t>
  </si>
  <si>
    <t>Antragsgegenstand</t>
  </si>
  <si>
    <t>Mit-glieder gesamt</t>
  </si>
  <si>
    <t>All-gemeiner Zuschuss</t>
  </si>
  <si>
    <t>Antrags-summe</t>
  </si>
  <si>
    <t>Kinder Wohn-ort Wolgast</t>
  </si>
  <si>
    <t>Förderung 2024</t>
  </si>
  <si>
    <t>"Ein Dorf(platz) zum Leben Pritzier e. V."</t>
  </si>
  <si>
    <t>Gestaltung/Nutzung Dorfplatz, Veranstaltung für Einwohner und Bürger</t>
  </si>
  <si>
    <t xml:space="preserve">1. Pommersches Blasorchester Wolgast e. V. </t>
  </si>
  <si>
    <t>Förderung 2025</t>
  </si>
  <si>
    <t>Aufwandsentschädigung Leiter, Instandsetzung von Instrumenten, Tontechnik u. Zubehör, Vorbereitung 45. Jubiläum, Unterstützung durch Bauhof</t>
  </si>
  <si>
    <t>1. Faschingsclub Wolgast e. V.</t>
  </si>
  <si>
    <t>Anschaffung Kühltechnik und Catering-Zubehör</t>
  </si>
  <si>
    <t xml:space="preserve">Buddenhagener Dorfgemeinschaft e. V. </t>
  </si>
  <si>
    <t>Aktivitäten für Kinder und Senioren, kulturelle Veranstaltungen</t>
  </si>
  <si>
    <t>Förderverin "St. Petri Wolgast" e. V.</t>
  </si>
  <si>
    <t>Restaurierung und Ausstellung, Organisation von Vorträgen, Gewinnung und Betreuung von Dozenten, Prägung von Jahrgangstonsteinen</t>
  </si>
  <si>
    <t>Hohendorfer Carneval Club e. V.</t>
  </si>
  <si>
    <t>Miete für Gaststätte, Kostüme, Dekoration</t>
  </si>
  <si>
    <t>Museumsgesellschaft Wolgast e. V.</t>
  </si>
  <si>
    <t>Vorträge, Führungen, Eintritte</t>
  </si>
  <si>
    <t xml:space="preserve">Senoirenchor Wolgast </t>
  </si>
  <si>
    <t>regelmäßiger Probebetrieb, Ausbau und Pflege des Repertoires, Auftritte Veranstaltungen, Durchführung Weiterbildungsveranstaltungen, Ausflüge</t>
  </si>
  <si>
    <t>Verein der Ziergeflügel- und Exotenzüchter Wolgast und Umgebung e. V.</t>
  </si>
  <si>
    <t>Vorbereitung/Durchführung einer Vogelaustellung</t>
  </si>
  <si>
    <t>Wolgaster Vokalisten e. V.</t>
  </si>
  <si>
    <t>Projekt zur Förderung der Weiterbildung (Chorlager), Vorbereitung Weihnachtskonzerte</t>
  </si>
  <si>
    <t>Offene Bühne Wolgast e. V. i. G.</t>
  </si>
  <si>
    <t xml:space="preserve">Gartenverein Waldeck e. V. </t>
  </si>
  <si>
    <t>Vereinsfest 40. Jahrestag</t>
  </si>
  <si>
    <t>kein Antrag</t>
  </si>
  <si>
    <t>Leistungen Bauhof und Ordnung</t>
  </si>
  <si>
    <t>19</t>
  </si>
  <si>
    <t>FV Dampf-Einbahnfährschiff Stralsund e. V.</t>
  </si>
  <si>
    <t>Veranstaltungen zur Mitgestaltung kulturelle Veranstaltungen im Hafenbereich</t>
  </si>
  <si>
    <t>Schaffung eines Treffpunkts, Renovierung des Raumes, Durchführung von Sessions, Workshops, Kauf von Equidment</t>
  </si>
  <si>
    <t>Entscheidung Ausschuss 2026</t>
  </si>
  <si>
    <t>Eigenmittel</t>
  </si>
  <si>
    <t>Verhältnis WLG zu ortsfremd in %</t>
  </si>
  <si>
    <t>Ranking</t>
  </si>
  <si>
    <t>vollständig</t>
  </si>
  <si>
    <t>Mitglieder Wohnort</t>
  </si>
  <si>
    <t>Kulturvereine - Zuschuss 2026</t>
  </si>
  <si>
    <t>Ansatz 2026:</t>
  </si>
  <si>
    <t>Nr.</t>
  </si>
  <si>
    <t>Verhältnis Eigenmittel zu Antrag in %</t>
  </si>
  <si>
    <t>Eigenmittel Rangliste</t>
  </si>
  <si>
    <t>Summe</t>
  </si>
  <si>
    <t>Saldo =</t>
  </si>
  <si>
    <t>Förderfähig</t>
  </si>
  <si>
    <t>Anspruch Allg. Zuschuss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</si>
</sst>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d/m/yy;@"/>
    <numFmt numFmtId="167" formatCode="#,##0\ &quot;€&quot;"/>
  </numFmts>
  <fonts count="36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B050"/>
      <name val="Calibri"/>
      <family val="2"/>
    </font>
    <font>
      <sz val="11"/>
      <color rgb="FF00B050"/>
      <name val="Calibri"/>
      <family val="2"/>
      <scheme val="minor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B050"/>
      <name val="Calibri"/>
      <family val="2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rgb="FF00B050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9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0" xfId="0" applyFont="1" applyFill="1" applyAlignment="1">
      <alignment vertical="top" wrapText="1"/>
    </xf>
    <xf numFmtId="0" fontId="11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165" fontId="1" fillId="0" borderId="0" xfId="0" applyNumberFormat="1" applyFont="1" applyAlignment="1">
      <alignment horizontal="right" vertical="top" wrapText="1"/>
    </xf>
    <xf numFmtId="165" fontId="3" fillId="0" borderId="0" xfId="0" applyNumberFormat="1" applyFont="1" applyAlignment="1">
      <alignment horizontal="right" vertical="top" wrapText="1"/>
    </xf>
    <xf numFmtId="165" fontId="0" fillId="0" borderId="0" xfId="0" applyNumberFormat="1" applyAlignment="1">
      <alignment horizontal="right" vertical="top" wrapText="1"/>
    </xf>
    <xf numFmtId="166" fontId="3" fillId="0" borderId="0" xfId="0" applyNumberFormat="1" applyFont="1" applyAlignment="1">
      <alignment vertical="top" wrapText="1"/>
    </xf>
    <xf numFmtId="166" fontId="0" fillId="0" borderId="0" xfId="0" applyNumberFormat="1" applyAlignment="1">
      <alignment vertical="top" wrapText="1"/>
    </xf>
    <xf numFmtId="0" fontId="10" fillId="0" borderId="0" xfId="0" applyFont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13" fillId="0" borderId="0" xfId="0" applyFont="1" applyAlignment="1">
      <alignment horizontal="right" vertical="top" wrapText="1"/>
    </xf>
    <xf numFmtId="0" fontId="10" fillId="4" borderId="0" xfId="0" applyFont="1" applyFill="1" applyAlignment="1">
      <alignment vertical="top" wrapText="1"/>
    </xf>
    <xf numFmtId="0" fontId="0" fillId="4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 wrapText="1"/>
    </xf>
    <xf numFmtId="0" fontId="15" fillId="4" borderId="0" xfId="0" applyFont="1" applyFill="1" applyAlignment="1">
      <alignment vertical="top" wrapText="1"/>
    </xf>
    <xf numFmtId="0" fontId="16" fillId="0" borderId="0" xfId="0" applyFont="1" applyFill="1" applyAlignment="1">
      <alignment vertical="top" wrapText="1"/>
    </xf>
    <xf numFmtId="0" fontId="14" fillId="4" borderId="0" xfId="0" applyFont="1" applyFill="1" applyAlignment="1">
      <alignment vertical="top" wrapText="1"/>
    </xf>
    <xf numFmtId="0" fontId="17" fillId="0" borderId="0" xfId="0" applyFont="1" applyFill="1" applyAlignment="1">
      <alignment vertical="top" wrapText="1"/>
    </xf>
    <xf numFmtId="0" fontId="14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0" fontId="14" fillId="0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6" fontId="0" fillId="2" borderId="0" xfId="0" applyNumberFormat="1" applyFill="1" applyAlignment="1">
      <alignment vertical="top" wrapText="1"/>
    </xf>
    <xf numFmtId="167" fontId="12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164" fontId="8" fillId="0" borderId="6" xfId="0" applyNumberFormat="1" applyFont="1" applyBorder="1" applyAlignment="1">
      <alignment vertical="top" wrapText="1"/>
    </xf>
    <xf numFmtId="164" fontId="6" fillId="0" borderId="7" xfId="0" applyNumberFormat="1" applyFont="1" applyBorder="1" applyAlignment="1">
      <alignment vertical="top" wrapText="1"/>
    </xf>
    <xf numFmtId="0" fontId="19" fillId="7" borderId="1" xfId="0" applyFont="1" applyFill="1" applyBorder="1" applyAlignment="1">
      <alignment vertical="top" wrapText="1"/>
    </xf>
    <xf numFmtId="0" fontId="19" fillId="7" borderId="1" xfId="0" applyFont="1" applyFill="1" applyBorder="1" applyAlignment="1">
      <alignment horizontal="left" vertical="top" wrapText="1"/>
    </xf>
    <xf numFmtId="166" fontId="19" fillId="7" borderId="1" xfId="0" applyNumberFormat="1" applyFont="1" applyFill="1" applyBorder="1" applyAlignment="1">
      <alignment vertical="top" wrapText="1"/>
    </xf>
    <xf numFmtId="165" fontId="19" fillId="7" borderId="1" xfId="0" applyNumberFormat="1" applyFont="1" applyFill="1" applyBorder="1" applyAlignment="1">
      <alignment horizontal="right" vertical="top" wrapText="1"/>
    </xf>
    <xf numFmtId="164" fontId="12" fillId="0" borderId="0" xfId="0" applyNumberFormat="1" applyFont="1" applyAlignment="1">
      <alignment vertical="top" wrapText="1"/>
    </xf>
    <xf numFmtId="164" fontId="20" fillId="0" borderId="0" xfId="0" applyNumberFormat="1" applyFont="1" applyAlignment="1">
      <alignment vertical="top" wrapText="1"/>
    </xf>
    <xf numFmtId="165" fontId="0" fillId="0" borderId="0" xfId="0" applyNumberFormat="1" applyAlignment="1">
      <alignment vertical="top" wrapText="1"/>
    </xf>
    <xf numFmtId="0" fontId="21" fillId="2" borderId="0" xfId="0" applyFont="1" applyFill="1" applyAlignment="1">
      <alignment vertical="top" wrapText="1"/>
    </xf>
    <xf numFmtId="44" fontId="21" fillId="2" borderId="0" xfId="1" applyFont="1" applyFill="1" applyAlignment="1">
      <alignment vertical="top" wrapText="1"/>
    </xf>
    <xf numFmtId="0" fontId="22" fillId="7" borderId="1" xfId="0" applyFont="1" applyFill="1" applyBorder="1" applyAlignment="1">
      <alignment vertical="top" wrapText="1"/>
    </xf>
    <xf numFmtId="167" fontId="23" fillId="0" borderId="2" xfId="0" applyNumberFormat="1" applyFont="1" applyBorder="1" applyAlignment="1">
      <alignment vertical="top" wrapText="1"/>
    </xf>
    <xf numFmtId="164" fontId="23" fillId="6" borderId="7" xfId="0" applyNumberFormat="1" applyFont="1" applyFill="1" applyBorder="1" applyAlignment="1">
      <alignment vertical="top" wrapText="1"/>
    </xf>
    <xf numFmtId="167" fontId="24" fillId="6" borderId="7" xfId="0" applyNumberFormat="1" applyFont="1" applyFill="1" applyBorder="1" applyAlignment="1">
      <alignment vertical="top" wrapText="1"/>
    </xf>
    <xf numFmtId="164" fontId="25" fillId="6" borderId="8" xfId="0" applyNumberFormat="1" applyFont="1" applyFill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27" fillId="8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vertical="top" wrapText="1"/>
    </xf>
    <xf numFmtId="0" fontId="28" fillId="4" borderId="1" xfId="0" applyFont="1" applyFill="1" applyBorder="1" applyAlignment="1">
      <alignment horizontal="left" vertical="top" wrapText="1"/>
    </xf>
    <xf numFmtId="0" fontId="28" fillId="0" borderId="1" xfId="0" applyFont="1" applyFill="1" applyBorder="1" applyAlignment="1">
      <alignment vertical="top" wrapText="1"/>
    </xf>
    <xf numFmtId="1" fontId="28" fillId="0" borderId="1" xfId="0" applyNumberFormat="1" applyFont="1" applyFill="1" applyBorder="1" applyAlignment="1">
      <alignment vertical="top" wrapText="1"/>
    </xf>
    <xf numFmtId="1" fontId="28" fillId="6" borderId="1" xfId="0" applyNumberFormat="1" applyFont="1" applyFill="1" applyBorder="1" applyAlignment="1">
      <alignment horizontal="center" vertical="top" wrapText="1"/>
    </xf>
    <xf numFmtId="164" fontId="28" fillId="4" borderId="1" xfId="0" applyNumberFormat="1" applyFont="1" applyFill="1" applyBorder="1" applyAlignment="1">
      <alignment vertical="top" wrapText="1"/>
    </xf>
    <xf numFmtId="164" fontId="28" fillId="4" borderId="1" xfId="0" quotePrefix="1" applyNumberFormat="1" applyFont="1" applyFill="1" applyBorder="1" applyAlignment="1">
      <alignment vertical="top" wrapText="1"/>
    </xf>
    <xf numFmtId="165" fontId="28" fillId="4" borderId="1" xfId="0" applyNumberFormat="1" applyFont="1" applyFill="1" applyBorder="1" applyAlignment="1">
      <alignment vertical="top" wrapText="1"/>
    </xf>
    <xf numFmtId="165" fontId="28" fillId="4" borderId="1" xfId="0" applyNumberFormat="1" applyFont="1" applyFill="1" applyBorder="1" applyAlignment="1">
      <alignment horizontal="center" vertical="top" wrapText="1"/>
    </xf>
    <xf numFmtId="0" fontId="28" fillId="6" borderId="1" xfId="0" applyNumberFormat="1" applyFont="1" applyFill="1" applyBorder="1" applyAlignment="1">
      <alignment horizontal="center" vertical="top" wrapText="1"/>
    </xf>
    <xf numFmtId="164" fontId="27" fillId="4" borderId="1" xfId="0" applyNumberFormat="1" applyFont="1" applyFill="1" applyBorder="1" applyAlignment="1">
      <alignment vertical="top" wrapText="1"/>
    </xf>
    <xf numFmtId="164" fontId="28" fillId="8" borderId="1" xfId="0" applyNumberFormat="1" applyFont="1" applyFill="1" applyBorder="1" applyAlignment="1">
      <alignment horizontal="center" vertical="top" wrapText="1"/>
    </xf>
    <xf numFmtId="164" fontId="27" fillId="5" borderId="1" xfId="0" applyNumberFormat="1" applyFont="1" applyFill="1" applyBorder="1" applyAlignment="1">
      <alignment vertical="top" wrapText="1"/>
    </xf>
    <xf numFmtId="167" fontId="28" fillId="3" borderId="1" xfId="0" applyNumberFormat="1" applyFont="1" applyFill="1" applyBorder="1" applyAlignment="1">
      <alignment vertical="top" wrapText="1"/>
    </xf>
    <xf numFmtId="164" fontId="29" fillId="3" borderId="1" xfId="0" applyNumberFormat="1" applyFont="1" applyFill="1" applyBorder="1" applyAlignment="1">
      <alignment vertical="top" wrapText="1"/>
    </xf>
    <xf numFmtId="0" fontId="30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vertical="top" wrapText="1"/>
    </xf>
    <xf numFmtId="0" fontId="31" fillId="0" borderId="1" xfId="0" applyFont="1" applyFill="1" applyBorder="1" applyAlignment="1">
      <alignment horizontal="left" vertical="top" wrapText="1"/>
    </xf>
    <xf numFmtId="0" fontId="31" fillId="0" borderId="1" xfId="0" applyFont="1" applyFill="1" applyBorder="1" applyAlignment="1">
      <alignment vertical="top" wrapText="1"/>
    </xf>
    <xf numFmtId="164" fontId="31" fillId="0" borderId="1" xfId="0" applyNumberFormat="1" applyFont="1" applyFill="1" applyBorder="1" applyAlignment="1">
      <alignment vertical="top" wrapText="1"/>
    </xf>
    <xf numFmtId="164" fontId="31" fillId="0" borderId="1" xfId="0" quotePrefix="1" applyNumberFormat="1" applyFont="1" applyFill="1" applyBorder="1" applyAlignment="1">
      <alignment vertical="top" wrapText="1"/>
    </xf>
    <xf numFmtId="165" fontId="31" fillId="0" borderId="1" xfId="0" applyNumberFormat="1" applyFont="1" applyFill="1" applyBorder="1" applyAlignment="1">
      <alignment horizontal="right" vertical="top" wrapText="1"/>
    </xf>
    <xf numFmtId="165" fontId="31" fillId="0" borderId="1" xfId="0" applyNumberFormat="1" applyFont="1" applyFill="1" applyBorder="1" applyAlignment="1">
      <alignment horizontal="center" vertical="top" wrapText="1"/>
    </xf>
    <xf numFmtId="0" fontId="31" fillId="6" borderId="1" xfId="0" applyNumberFormat="1" applyFont="1" applyFill="1" applyBorder="1" applyAlignment="1">
      <alignment horizontal="center" vertical="top" wrapText="1"/>
    </xf>
    <xf numFmtId="164" fontId="29" fillId="0" borderId="1" xfId="0" applyNumberFormat="1" applyFont="1" applyFill="1" applyBorder="1" applyAlignment="1">
      <alignment vertical="top" wrapText="1"/>
    </xf>
    <xf numFmtId="167" fontId="28" fillId="5" borderId="1" xfId="0" applyNumberFormat="1" applyFont="1" applyFill="1" applyBorder="1" applyAlignment="1">
      <alignment vertical="top" wrapText="1"/>
    </xf>
    <xf numFmtId="0" fontId="29" fillId="4" borderId="1" xfId="0" applyFont="1" applyFill="1" applyBorder="1" applyAlignment="1">
      <alignment vertical="top" wrapText="1"/>
    </xf>
    <xf numFmtId="0" fontId="31" fillId="4" borderId="1" xfId="0" applyFont="1" applyFill="1" applyBorder="1" applyAlignment="1">
      <alignment horizontal="left" vertical="top" wrapText="1"/>
    </xf>
    <xf numFmtId="49" fontId="31" fillId="0" borderId="1" xfId="0" applyNumberFormat="1" applyFont="1" applyFill="1" applyBorder="1" applyAlignment="1">
      <alignment vertical="top" wrapText="1"/>
    </xf>
    <xf numFmtId="164" fontId="31" fillId="4" borderId="1" xfId="0" applyNumberFormat="1" applyFont="1" applyFill="1" applyBorder="1" applyAlignment="1">
      <alignment vertical="top" wrapText="1"/>
    </xf>
    <xf numFmtId="165" fontId="31" fillId="4" borderId="1" xfId="0" applyNumberFormat="1" applyFont="1" applyFill="1" applyBorder="1" applyAlignment="1">
      <alignment horizontal="right" vertical="top" wrapText="1"/>
    </xf>
    <xf numFmtId="165" fontId="31" fillId="4" borderId="1" xfId="0" applyNumberFormat="1" applyFont="1" applyFill="1" applyBorder="1" applyAlignment="1">
      <alignment horizontal="center" vertical="top" wrapText="1"/>
    </xf>
    <xf numFmtId="164" fontId="31" fillId="4" borderId="1" xfId="0" applyNumberFormat="1" applyFont="1" applyFill="1" applyBorder="1" applyAlignment="1">
      <alignment horizontal="right" vertical="top" wrapText="1"/>
    </xf>
    <xf numFmtId="164" fontId="29" fillId="4" borderId="1" xfId="0" applyNumberFormat="1" applyFont="1" applyFill="1" applyBorder="1" applyAlignment="1">
      <alignment vertical="top" wrapText="1"/>
    </xf>
    <xf numFmtId="164" fontId="31" fillId="4" borderId="1" xfId="0" quotePrefix="1" applyNumberFormat="1" applyFont="1" applyFill="1" applyBorder="1" applyAlignment="1">
      <alignment vertical="top" wrapText="1"/>
    </xf>
    <xf numFmtId="166" fontId="31" fillId="4" borderId="1" xfId="0" applyNumberFormat="1" applyFont="1" applyFill="1" applyBorder="1" applyAlignment="1">
      <alignment vertical="top" wrapText="1"/>
    </xf>
    <xf numFmtId="164" fontId="29" fillId="4" borderId="1" xfId="0" applyNumberFormat="1" applyFont="1" applyFill="1" applyBorder="1" applyAlignment="1">
      <alignment horizontal="right" vertical="top" wrapText="1"/>
    </xf>
    <xf numFmtId="0" fontId="29" fillId="0" borderId="1" xfId="0" applyFont="1" applyBorder="1" applyAlignment="1">
      <alignment vertical="top" wrapText="1"/>
    </xf>
    <xf numFmtId="0" fontId="31" fillId="0" borderId="1" xfId="0" applyFont="1" applyBorder="1" applyAlignment="1">
      <alignment horizontal="left" vertical="top" wrapText="1"/>
    </xf>
    <xf numFmtId="164" fontId="31" fillId="0" borderId="1" xfId="0" quotePrefix="1" applyNumberFormat="1" applyFont="1" applyBorder="1" applyAlignment="1">
      <alignment vertical="top" wrapText="1"/>
    </xf>
    <xf numFmtId="166" fontId="31" fillId="0" borderId="1" xfId="0" applyNumberFormat="1" applyFont="1" applyBorder="1" applyAlignment="1">
      <alignment vertical="top" wrapText="1"/>
    </xf>
    <xf numFmtId="164" fontId="31" fillId="0" borderId="1" xfId="0" applyNumberFormat="1" applyFont="1" applyBorder="1" applyAlignment="1">
      <alignment vertical="top" wrapText="1"/>
    </xf>
    <xf numFmtId="164" fontId="31" fillId="0" borderId="1" xfId="0" applyNumberFormat="1" applyFont="1" applyBorder="1" applyAlignment="1">
      <alignment horizontal="right" vertical="top" wrapText="1"/>
    </xf>
    <xf numFmtId="164" fontId="29" fillId="0" borderId="1" xfId="0" applyNumberFormat="1" applyFont="1" applyBorder="1" applyAlignment="1">
      <alignment vertical="top" wrapText="1"/>
    </xf>
    <xf numFmtId="0" fontId="22" fillId="0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top" wrapText="1"/>
    </xf>
    <xf numFmtId="0" fontId="33" fillId="0" borderId="1" xfId="0" applyFont="1" applyBorder="1" applyAlignment="1">
      <alignment horizontal="left" vertical="top" wrapText="1"/>
    </xf>
    <xf numFmtId="0" fontId="33" fillId="0" borderId="1" xfId="0" applyFont="1" applyFill="1" applyBorder="1" applyAlignment="1">
      <alignment vertical="top" wrapText="1"/>
    </xf>
    <xf numFmtId="164" fontId="33" fillId="0" borderId="1" xfId="0" quotePrefix="1" applyNumberFormat="1" applyFont="1" applyBorder="1" applyAlignment="1">
      <alignment vertical="top" wrapText="1"/>
    </xf>
    <xf numFmtId="166" fontId="33" fillId="0" borderId="1" xfId="0" applyNumberFormat="1" applyFont="1" applyBorder="1" applyAlignment="1">
      <alignment vertical="top" wrapText="1"/>
    </xf>
    <xf numFmtId="165" fontId="33" fillId="4" borderId="1" xfId="0" applyNumberFormat="1" applyFont="1" applyFill="1" applyBorder="1" applyAlignment="1">
      <alignment horizontal="center" vertical="top" wrapText="1"/>
    </xf>
    <xf numFmtId="164" fontId="33" fillId="0" borderId="1" xfId="0" applyNumberFormat="1" applyFont="1" applyBorder="1" applyAlignment="1">
      <alignment vertical="top" wrapText="1"/>
    </xf>
    <xf numFmtId="0" fontId="33" fillId="6" borderId="1" xfId="0" applyNumberFormat="1" applyFont="1" applyFill="1" applyBorder="1" applyAlignment="1">
      <alignment horizontal="center" vertical="top" wrapText="1"/>
    </xf>
    <xf numFmtId="164" fontId="32" fillId="0" borderId="1" xfId="0" applyNumberFormat="1" applyFont="1" applyBorder="1" applyAlignment="1">
      <alignment vertical="top" wrapText="1"/>
    </xf>
    <xf numFmtId="165" fontId="31" fillId="0" borderId="1" xfId="0" applyNumberFormat="1" applyFont="1" applyBorder="1" applyAlignment="1">
      <alignment horizontal="right" vertical="top" wrapText="1"/>
    </xf>
    <xf numFmtId="164" fontId="29" fillId="0" borderId="1" xfId="0" applyNumberFormat="1" applyFont="1" applyBorder="1" applyAlignment="1">
      <alignment horizontal="right" vertical="top" wrapText="1"/>
    </xf>
    <xf numFmtId="165" fontId="31" fillId="0" borderId="1" xfId="0" applyNumberFormat="1" applyFont="1" applyBorder="1" applyAlignment="1">
      <alignment vertical="top" wrapText="1"/>
    </xf>
    <xf numFmtId="0" fontId="34" fillId="0" borderId="1" xfId="0" applyFont="1" applyBorder="1" applyAlignment="1">
      <alignment vertical="top" wrapText="1"/>
    </xf>
    <xf numFmtId="0" fontId="35" fillId="0" borderId="1" xfId="0" applyFont="1" applyBorder="1" applyAlignment="1">
      <alignment horizontal="left" vertical="top" wrapText="1"/>
    </xf>
    <xf numFmtId="0" fontId="35" fillId="0" borderId="1" xfId="0" applyFont="1" applyFill="1" applyBorder="1" applyAlignment="1">
      <alignment vertical="top" wrapText="1"/>
    </xf>
    <xf numFmtId="164" fontId="35" fillId="4" borderId="1" xfId="0" applyNumberFormat="1" applyFont="1" applyFill="1" applyBorder="1" applyAlignment="1">
      <alignment vertical="top" wrapText="1"/>
    </xf>
    <xf numFmtId="164" fontId="35" fillId="0" borderId="1" xfId="0" quotePrefix="1" applyNumberFormat="1" applyFont="1" applyBorder="1" applyAlignment="1">
      <alignment vertical="top" wrapText="1"/>
    </xf>
    <xf numFmtId="165" fontId="35" fillId="0" borderId="1" xfId="0" applyNumberFormat="1" applyFont="1" applyBorder="1" applyAlignment="1">
      <alignment vertical="top" wrapText="1"/>
    </xf>
    <xf numFmtId="165" fontId="35" fillId="4" borderId="1" xfId="0" applyNumberFormat="1" applyFont="1" applyFill="1" applyBorder="1" applyAlignment="1">
      <alignment horizontal="center" vertical="top" wrapText="1"/>
    </xf>
    <xf numFmtId="164" fontId="35" fillId="0" borderId="1" xfId="0" applyNumberFormat="1" applyFont="1" applyBorder="1" applyAlignment="1">
      <alignment vertical="top" wrapText="1"/>
    </xf>
    <xf numFmtId="0" fontId="35" fillId="6" borderId="1" xfId="0" applyNumberFormat="1" applyFont="1" applyFill="1" applyBorder="1" applyAlignment="1">
      <alignment horizontal="center" vertical="top" wrapText="1"/>
    </xf>
    <xf numFmtId="164" fontId="35" fillId="0" borderId="1" xfId="0" applyNumberFormat="1" applyFont="1" applyBorder="1" applyAlignment="1">
      <alignment horizontal="right" vertical="top" wrapText="1"/>
    </xf>
    <xf numFmtId="164" fontId="34" fillId="0" borderId="1" xfId="0" applyNumberFormat="1" applyFont="1" applyBorder="1" applyAlignment="1">
      <alignment vertical="top" wrapText="1"/>
    </xf>
    <xf numFmtId="164" fontId="31" fillId="0" borderId="1" xfId="0" quotePrefix="1" applyNumberFormat="1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9"/>
  <sheetViews>
    <sheetView tabSelected="1" zoomScale="60" zoomScaleNormal="60" workbookViewId="0">
      <selection activeCell="A17" sqref="A17:A19"/>
    </sheetView>
  </sheetViews>
  <sheetFormatPr baseColWidth="10" defaultColWidth="11.42578125" defaultRowHeight="15" x14ac:dyDescent="0.25"/>
  <cols>
    <col min="1" max="1" width="11.42578125" style="24"/>
    <col min="2" max="2" width="17" style="1" bestFit="1" customWidth="1"/>
    <col min="3" max="3" width="16.5703125" style="9" customWidth="1"/>
    <col min="4" max="4" width="8.5703125" style="9" customWidth="1"/>
    <col min="5" max="5" width="11.7109375" style="1" customWidth="1"/>
    <col min="6" max="6" width="12.140625" style="25" customWidth="1"/>
    <col min="7" max="7" width="10.7109375" style="25" customWidth="1"/>
    <col min="8" max="8" width="9" style="1" customWidth="1"/>
    <col min="9" max="9" width="9.5703125" style="1" customWidth="1"/>
    <col min="10" max="10" width="23.28515625" style="25" customWidth="1"/>
    <col min="11" max="11" width="10.140625" style="17" customWidth="1"/>
    <col min="12" max="12" width="10.85546875" style="15" customWidth="1"/>
    <col min="13" max="13" width="10.28515625" style="1" customWidth="1"/>
    <col min="14" max="14" width="10.5703125" style="1" customWidth="1"/>
    <col min="15" max="15" width="12.7109375" style="25" customWidth="1"/>
    <col min="16" max="16" width="12.140625" style="25" customWidth="1"/>
    <col min="17" max="17" width="12.5703125" style="1" customWidth="1"/>
    <col min="18" max="18" width="12" style="1" customWidth="1"/>
    <col min="19" max="19" width="10.42578125" style="1" customWidth="1"/>
    <col min="20" max="20" width="13.85546875" style="1" customWidth="1"/>
    <col min="21" max="21" width="13" style="25" customWidth="1"/>
    <col min="22" max="22" width="10.85546875" style="25" customWidth="1"/>
    <col min="23" max="23" width="17.85546875" style="25" customWidth="1"/>
    <col min="24" max="24" width="13.42578125" style="12" customWidth="1"/>
    <col min="25" max="25" width="15.85546875" style="20" customWidth="1"/>
    <col min="26" max="26" width="15.7109375" style="18" customWidth="1"/>
    <col min="27" max="16384" width="11.42578125" style="1"/>
  </cols>
  <sheetData>
    <row r="1" spans="1:26" s="25" customFormat="1" ht="15.75" x14ac:dyDescent="0.25">
      <c r="B1" s="128" t="s">
        <v>49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36"/>
      <c r="Y1" s="46"/>
    </row>
    <row r="2" spans="1:26" s="2" customFormat="1" ht="12.75" x14ac:dyDescent="0.25"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37"/>
      <c r="Y2" s="47"/>
    </row>
    <row r="3" spans="1:26" s="25" customFormat="1" ht="15" customHeight="1" x14ac:dyDescent="0.25">
      <c r="B3" s="49" t="s">
        <v>50</v>
      </c>
      <c r="C3" s="50">
        <v>14400</v>
      </c>
      <c r="K3" s="48"/>
      <c r="L3" s="48"/>
      <c r="Y3" s="46"/>
    </row>
    <row r="4" spans="1:26" s="2" customFormat="1" ht="12.75" x14ac:dyDescent="0.25">
      <c r="D4" s="6"/>
      <c r="E4" s="37"/>
      <c r="F4" s="37"/>
      <c r="G4" s="37"/>
      <c r="H4" s="37"/>
      <c r="I4" s="37"/>
      <c r="J4" s="37"/>
      <c r="K4" s="38"/>
      <c r="L4" s="13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11"/>
      <c r="Y4" s="19"/>
    </row>
    <row r="5" spans="1:26" ht="111.75" customHeight="1" x14ac:dyDescent="0.25">
      <c r="A5" s="42" t="s">
        <v>51</v>
      </c>
      <c r="B5" s="42" t="s">
        <v>0</v>
      </c>
      <c r="C5" s="43" t="s">
        <v>8</v>
      </c>
      <c r="D5" s="43" t="s">
        <v>1</v>
      </c>
      <c r="E5" s="42" t="s">
        <v>48</v>
      </c>
      <c r="F5" s="42" t="s">
        <v>45</v>
      </c>
      <c r="G5" s="42" t="s">
        <v>46</v>
      </c>
      <c r="H5" s="42" t="s">
        <v>11</v>
      </c>
      <c r="I5" s="42" t="s">
        <v>9</v>
      </c>
      <c r="J5" s="42" t="s">
        <v>7</v>
      </c>
      <c r="K5" s="44" t="s">
        <v>2</v>
      </c>
      <c r="L5" s="45" t="s">
        <v>47</v>
      </c>
      <c r="M5" s="42" t="s">
        <v>12</v>
      </c>
      <c r="N5" s="42" t="s">
        <v>16</v>
      </c>
      <c r="O5" s="42" t="s">
        <v>52</v>
      </c>
      <c r="P5" s="42" t="s">
        <v>53</v>
      </c>
      <c r="Q5" s="42" t="s">
        <v>6</v>
      </c>
      <c r="R5" s="42" t="s">
        <v>44</v>
      </c>
      <c r="S5" s="42" t="s">
        <v>5</v>
      </c>
      <c r="T5" s="42" t="s">
        <v>10</v>
      </c>
      <c r="U5" s="42" t="s">
        <v>38</v>
      </c>
      <c r="V5" s="57" t="s">
        <v>56</v>
      </c>
      <c r="W5" s="42" t="s">
        <v>57</v>
      </c>
      <c r="X5" s="42" t="s">
        <v>3</v>
      </c>
      <c r="Y5" s="51" t="s">
        <v>43</v>
      </c>
    </row>
    <row r="6" spans="1:26" s="10" customFormat="1" ht="66" customHeight="1" x14ac:dyDescent="0.25">
      <c r="A6" s="58">
        <v>1</v>
      </c>
      <c r="B6" s="59" t="s">
        <v>13</v>
      </c>
      <c r="C6" s="60">
        <v>13</v>
      </c>
      <c r="D6" s="60">
        <v>0</v>
      </c>
      <c r="E6" s="61">
        <v>13</v>
      </c>
      <c r="F6" s="62">
        <f>E6*100/C6</f>
        <v>100</v>
      </c>
      <c r="G6" s="63">
        <v>1</v>
      </c>
      <c r="H6" s="61">
        <v>0</v>
      </c>
      <c r="I6" s="64">
        <f>(E6*1)+(H6*2.5)</f>
        <v>13</v>
      </c>
      <c r="J6" s="65" t="s">
        <v>14</v>
      </c>
      <c r="K6" s="66">
        <v>45805</v>
      </c>
      <c r="L6" s="67">
        <f>K6</f>
        <v>45805</v>
      </c>
      <c r="M6" s="64" t="s">
        <v>37</v>
      </c>
      <c r="N6" s="64">
        <v>350</v>
      </c>
      <c r="O6" s="64">
        <f>(R6+S6)*100/Q6</f>
        <v>33.333333333333336</v>
      </c>
      <c r="P6" s="68">
        <v>9</v>
      </c>
      <c r="Q6" s="64">
        <v>1500</v>
      </c>
      <c r="R6" s="64">
        <v>500</v>
      </c>
      <c r="S6" s="64">
        <v>0</v>
      </c>
      <c r="T6" s="69">
        <v>1000</v>
      </c>
      <c r="U6" s="69">
        <v>0</v>
      </c>
      <c r="V6" s="70">
        <f>T6</f>
        <v>1000</v>
      </c>
      <c r="W6" s="71">
        <f>I6</f>
        <v>13</v>
      </c>
      <c r="X6" s="72">
        <f>T6-(T6*30/100)</f>
        <v>700</v>
      </c>
      <c r="Y6" s="73"/>
      <c r="Z6" s="22"/>
    </row>
    <row r="7" spans="1:26" s="29" customFormat="1" ht="142.5" customHeight="1" x14ac:dyDescent="0.25">
      <c r="A7" s="74">
        <f>1+A6</f>
        <v>2</v>
      </c>
      <c r="B7" s="75" t="s">
        <v>15</v>
      </c>
      <c r="C7" s="76">
        <v>24</v>
      </c>
      <c r="D7" s="76">
        <v>0</v>
      </c>
      <c r="E7" s="77">
        <v>4</v>
      </c>
      <c r="F7" s="62">
        <f t="shared" ref="F7:F18" si="0">E7*100/C7</f>
        <v>16.666666666666668</v>
      </c>
      <c r="G7" s="63">
        <v>10</v>
      </c>
      <c r="H7" s="77">
        <v>0</v>
      </c>
      <c r="I7" s="78">
        <f t="shared" ref="I7:I18" si="1">(E7*1)+(H7*2.5)</f>
        <v>4</v>
      </c>
      <c r="J7" s="79" t="s">
        <v>17</v>
      </c>
      <c r="K7" s="80">
        <v>45981</v>
      </c>
      <c r="L7" s="81">
        <f t="shared" ref="L7:L18" si="2">K7</f>
        <v>45981</v>
      </c>
      <c r="M7" s="78">
        <v>3000</v>
      </c>
      <c r="N7" s="78">
        <v>1300</v>
      </c>
      <c r="O7" s="64">
        <f t="shared" ref="O7:O18" si="3">(R7+S7)*100/Q7</f>
        <v>20</v>
      </c>
      <c r="P7" s="82">
        <v>12</v>
      </c>
      <c r="Q7" s="78">
        <v>5000</v>
      </c>
      <c r="R7" s="78">
        <v>1000</v>
      </c>
      <c r="S7" s="78"/>
      <c r="T7" s="83">
        <v>4000</v>
      </c>
      <c r="U7" s="83">
        <v>750</v>
      </c>
      <c r="V7" s="70">
        <f t="shared" ref="V7:V18" si="4">T7</f>
        <v>4000</v>
      </c>
      <c r="W7" s="71">
        <f t="shared" ref="W7:W18" si="5">I7</f>
        <v>4</v>
      </c>
      <c r="X7" s="84">
        <f>T7-(T7*60/100)</f>
        <v>1600</v>
      </c>
      <c r="Y7" s="73"/>
      <c r="Z7" s="32"/>
    </row>
    <row r="8" spans="1:26" s="29" customFormat="1" ht="65.25" customHeight="1" x14ac:dyDescent="0.25">
      <c r="A8" s="74">
        <f t="shared" ref="A8:A18" si="6">1+A7</f>
        <v>3</v>
      </c>
      <c r="B8" s="85" t="s">
        <v>18</v>
      </c>
      <c r="C8" s="86">
        <v>50</v>
      </c>
      <c r="D8" s="86">
        <v>26</v>
      </c>
      <c r="E8" s="87" t="s">
        <v>39</v>
      </c>
      <c r="F8" s="62">
        <f t="shared" si="0"/>
        <v>38</v>
      </c>
      <c r="G8" s="63">
        <v>9</v>
      </c>
      <c r="H8" s="77">
        <v>21</v>
      </c>
      <c r="I8" s="64">
        <f t="shared" si="1"/>
        <v>71.5</v>
      </c>
      <c r="J8" s="88" t="s">
        <v>19</v>
      </c>
      <c r="K8" s="89">
        <v>45979</v>
      </c>
      <c r="L8" s="90">
        <f t="shared" si="2"/>
        <v>45979</v>
      </c>
      <c r="M8" s="91">
        <v>1300</v>
      </c>
      <c r="N8" s="91">
        <v>1000</v>
      </c>
      <c r="O8" s="64">
        <f t="shared" si="3"/>
        <v>28.888888888888889</v>
      </c>
      <c r="P8" s="82">
        <v>11</v>
      </c>
      <c r="Q8" s="88">
        <v>1800</v>
      </c>
      <c r="R8" s="88">
        <v>400</v>
      </c>
      <c r="S8" s="88">
        <v>120</v>
      </c>
      <c r="T8" s="92">
        <v>1300</v>
      </c>
      <c r="U8" s="92">
        <v>100</v>
      </c>
      <c r="V8" s="70">
        <f t="shared" si="4"/>
        <v>1300</v>
      </c>
      <c r="W8" s="71">
        <f t="shared" si="5"/>
        <v>71.5</v>
      </c>
      <c r="X8" s="84">
        <f>T8-(T8*60/100)</f>
        <v>520</v>
      </c>
      <c r="Y8" s="73"/>
      <c r="Z8" s="28"/>
    </row>
    <row r="9" spans="1:26" s="29" customFormat="1" ht="65.25" customHeight="1" x14ac:dyDescent="0.25">
      <c r="A9" s="74">
        <f t="shared" si="6"/>
        <v>4</v>
      </c>
      <c r="B9" s="85" t="s">
        <v>20</v>
      </c>
      <c r="C9" s="86">
        <v>77</v>
      </c>
      <c r="D9" s="86">
        <v>3</v>
      </c>
      <c r="E9" s="77">
        <v>72</v>
      </c>
      <c r="F9" s="62">
        <f t="shared" si="0"/>
        <v>93.506493506493513</v>
      </c>
      <c r="G9" s="63">
        <v>2</v>
      </c>
      <c r="H9" s="77">
        <v>3</v>
      </c>
      <c r="I9" s="64">
        <f t="shared" si="1"/>
        <v>79.5</v>
      </c>
      <c r="J9" s="93" t="s">
        <v>21</v>
      </c>
      <c r="K9" s="94">
        <v>45986</v>
      </c>
      <c r="L9" s="90">
        <f t="shared" si="2"/>
        <v>45986</v>
      </c>
      <c r="M9" s="91">
        <v>4000</v>
      </c>
      <c r="N9" s="91">
        <v>4000</v>
      </c>
      <c r="O9" s="64">
        <f t="shared" si="3"/>
        <v>60.262345679012348</v>
      </c>
      <c r="P9" s="82">
        <v>3</v>
      </c>
      <c r="Q9" s="88">
        <v>12960</v>
      </c>
      <c r="R9" s="88">
        <v>7610</v>
      </c>
      <c r="S9" s="88">
        <v>200</v>
      </c>
      <c r="T9" s="95">
        <v>5150</v>
      </c>
      <c r="U9" s="95">
        <v>0</v>
      </c>
      <c r="V9" s="70">
        <f t="shared" si="4"/>
        <v>5150</v>
      </c>
      <c r="W9" s="71">
        <f t="shared" si="5"/>
        <v>79.5</v>
      </c>
      <c r="X9" s="72">
        <f>T9-(T9*30/100)</f>
        <v>3605</v>
      </c>
      <c r="Y9" s="73"/>
      <c r="Z9" s="28"/>
    </row>
    <row r="10" spans="1:26" s="29" customFormat="1" ht="127.5" customHeight="1" x14ac:dyDescent="0.25">
      <c r="A10" s="74">
        <f t="shared" si="6"/>
        <v>5</v>
      </c>
      <c r="B10" s="96" t="s">
        <v>22</v>
      </c>
      <c r="C10" s="97">
        <v>43</v>
      </c>
      <c r="D10" s="97">
        <v>0</v>
      </c>
      <c r="E10" s="77">
        <v>21</v>
      </c>
      <c r="F10" s="62">
        <f t="shared" si="0"/>
        <v>48.837209302325583</v>
      </c>
      <c r="G10" s="63">
        <v>6</v>
      </c>
      <c r="H10" s="77">
        <v>0</v>
      </c>
      <c r="I10" s="64">
        <f t="shared" si="1"/>
        <v>21</v>
      </c>
      <c r="J10" s="98" t="s">
        <v>23</v>
      </c>
      <c r="K10" s="99">
        <v>45981</v>
      </c>
      <c r="L10" s="90">
        <f t="shared" si="2"/>
        <v>45981</v>
      </c>
      <c r="M10" s="100">
        <v>500</v>
      </c>
      <c r="N10" s="100">
        <v>800</v>
      </c>
      <c r="O10" s="64">
        <f t="shared" si="3"/>
        <v>92</v>
      </c>
      <c r="P10" s="82">
        <v>1</v>
      </c>
      <c r="Q10" s="100">
        <v>25000</v>
      </c>
      <c r="R10" s="100">
        <v>20000</v>
      </c>
      <c r="S10" s="101">
        <v>3000</v>
      </c>
      <c r="T10" s="102">
        <v>2000</v>
      </c>
      <c r="U10" s="102">
        <v>0</v>
      </c>
      <c r="V10" s="70">
        <f t="shared" si="4"/>
        <v>2000</v>
      </c>
      <c r="W10" s="71">
        <f t="shared" si="5"/>
        <v>21</v>
      </c>
      <c r="X10" s="84">
        <f t="shared" ref="X10:X18" si="7">T10-(T10*60/100)</f>
        <v>800</v>
      </c>
      <c r="Y10" s="73"/>
      <c r="Z10" s="28"/>
    </row>
    <row r="11" spans="1:26" s="29" customFormat="1" ht="78" customHeight="1" x14ac:dyDescent="0.25">
      <c r="A11" s="74">
        <f t="shared" si="6"/>
        <v>6</v>
      </c>
      <c r="B11" s="96" t="s">
        <v>40</v>
      </c>
      <c r="C11" s="97">
        <v>23</v>
      </c>
      <c r="D11" s="97">
        <v>0</v>
      </c>
      <c r="E11" s="77">
        <v>11</v>
      </c>
      <c r="F11" s="62">
        <f t="shared" si="0"/>
        <v>47.826086956521742</v>
      </c>
      <c r="G11" s="63">
        <v>7</v>
      </c>
      <c r="H11" s="77">
        <v>0</v>
      </c>
      <c r="I11" s="64">
        <f t="shared" si="1"/>
        <v>11</v>
      </c>
      <c r="J11" s="98" t="s">
        <v>41</v>
      </c>
      <c r="K11" s="99">
        <v>45951</v>
      </c>
      <c r="L11" s="90">
        <f t="shared" si="2"/>
        <v>45951</v>
      </c>
      <c r="M11" s="100">
        <v>2100</v>
      </c>
      <c r="N11" s="100">
        <v>1400</v>
      </c>
      <c r="O11" s="64">
        <f t="shared" si="3"/>
        <v>48.571428571428569</v>
      </c>
      <c r="P11" s="82">
        <v>5</v>
      </c>
      <c r="Q11" s="100">
        <v>3500</v>
      </c>
      <c r="R11" s="100">
        <v>1700</v>
      </c>
      <c r="S11" s="100">
        <v>0</v>
      </c>
      <c r="T11" s="102">
        <v>1800</v>
      </c>
      <c r="U11" s="102">
        <v>200</v>
      </c>
      <c r="V11" s="70">
        <f t="shared" si="4"/>
        <v>1800</v>
      </c>
      <c r="W11" s="71">
        <f t="shared" si="5"/>
        <v>11</v>
      </c>
      <c r="X11" s="84">
        <f t="shared" si="7"/>
        <v>720</v>
      </c>
      <c r="Y11" s="73"/>
      <c r="Z11" s="28"/>
    </row>
    <row r="12" spans="1:26" s="27" customFormat="1" ht="65.25" customHeight="1" x14ac:dyDescent="0.25">
      <c r="A12" s="103">
        <f>1+A11</f>
        <v>7</v>
      </c>
      <c r="B12" s="104" t="s">
        <v>24</v>
      </c>
      <c r="C12" s="105">
        <v>65</v>
      </c>
      <c r="D12" s="105">
        <v>30</v>
      </c>
      <c r="E12" s="106"/>
      <c r="F12" s="62">
        <f t="shared" si="0"/>
        <v>0</v>
      </c>
      <c r="G12" s="63">
        <v>12</v>
      </c>
      <c r="H12" s="106"/>
      <c r="I12" s="64">
        <f t="shared" si="1"/>
        <v>0</v>
      </c>
      <c r="J12" s="107" t="s">
        <v>25</v>
      </c>
      <c r="K12" s="108">
        <v>45988</v>
      </c>
      <c r="L12" s="109">
        <f t="shared" si="2"/>
        <v>45988</v>
      </c>
      <c r="M12" s="110">
        <v>1650</v>
      </c>
      <c r="N12" s="110">
        <v>1000</v>
      </c>
      <c r="O12" s="64">
        <f t="shared" si="3"/>
        <v>29.166666666666668</v>
      </c>
      <c r="P12" s="111">
        <v>10</v>
      </c>
      <c r="Q12" s="110">
        <v>3000</v>
      </c>
      <c r="R12" s="110">
        <v>875</v>
      </c>
      <c r="S12" s="110">
        <v>0</v>
      </c>
      <c r="T12" s="112">
        <v>2125</v>
      </c>
      <c r="U12" s="112">
        <v>0</v>
      </c>
      <c r="V12" s="70">
        <f t="shared" si="4"/>
        <v>2125</v>
      </c>
      <c r="W12" s="71">
        <f t="shared" si="5"/>
        <v>0</v>
      </c>
      <c r="X12" s="84">
        <f t="shared" si="7"/>
        <v>850</v>
      </c>
      <c r="Y12" s="73"/>
      <c r="Z12" s="26"/>
    </row>
    <row r="13" spans="1:26" s="29" customFormat="1" ht="65.25" customHeight="1" x14ac:dyDescent="0.25">
      <c r="A13" s="74">
        <f t="shared" si="6"/>
        <v>8</v>
      </c>
      <c r="B13" s="96" t="s">
        <v>26</v>
      </c>
      <c r="C13" s="97">
        <v>53</v>
      </c>
      <c r="D13" s="97">
        <v>0</v>
      </c>
      <c r="E13" s="77">
        <v>35</v>
      </c>
      <c r="F13" s="62">
        <f t="shared" si="0"/>
        <v>66.037735849056602</v>
      </c>
      <c r="G13" s="63">
        <v>5</v>
      </c>
      <c r="H13" s="77">
        <v>0</v>
      </c>
      <c r="I13" s="64">
        <f t="shared" si="1"/>
        <v>35</v>
      </c>
      <c r="J13" s="98" t="s">
        <v>27</v>
      </c>
      <c r="K13" s="99">
        <v>45967</v>
      </c>
      <c r="L13" s="90">
        <f t="shared" si="2"/>
        <v>45967</v>
      </c>
      <c r="M13" s="100">
        <v>500</v>
      </c>
      <c r="N13" s="100">
        <v>600</v>
      </c>
      <c r="O13" s="64">
        <f t="shared" si="3"/>
        <v>80</v>
      </c>
      <c r="P13" s="82">
        <v>2</v>
      </c>
      <c r="Q13" s="100">
        <v>2500</v>
      </c>
      <c r="R13" s="100">
        <v>2000</v>
      </c>
      <c r="S13" s="100">
        <v>0</v>
      </c>
      <c r="T13" s="102">
        <v>500</v>
      </c>
      <c r="U13" s="102">
        <v>0</v>
      </c>
      <c r="V13" s="70">
        <f t="shared" si="4"/>
        <v>500</v>
      </c>
      <c r="W13" s="71">
        <f t="shared" si="5"/>
        <v>35</v>
      </c>
      <c r="X13" s="84">
        <f t="shared" si="7"/>
        <v>200</v>
      </c>
      <c r="Y13" s="73"/>
      <c r="Z13" s="28"/>
    </row>
    <row r="14" spans="1:26" s="29" customFormat="1" ht="128.25" customHeight="1" x14ac:dyDescent="0.25">
      <c r="A14" s="74">
        <f t="shared" si="6"/>
        <v>9</v>
      </c>
      <c r="B14" s="96" t="s">
        <v>28</v>
      </c>
      <c r="C14" s="97">
        <v>21</v>
      </c>
      <c r="D14" s="97">
        <v>0</v>
      </c>
      <c r="E14" s="77">
        <v>15</v>
      </c>
      <c r="F14" s="62">
        <f t="shared" si="0"/>
        <v>71.428571428571431</v>
      </c>
      <c r="G14" s="63">
        <v>3</v>
      </c>
      <c r="H14" s="77">
        <v>0</v>
      </c>
      <c r="I14" s="88">
        <f t="shared" si="1"/>
        <v>15</v>
      </c>
      <c r="J14" s="98" t="s">
        <v>29</v>
      </c>
      <c r="K14" s="113">
        <v>45943</v>
      </c>
      <c r="L14" s="90">
        <f t="shared" si="2"/>
        <v>45943</v>
      </c>
      <c r="M14" s="100">
        <v>450</v>
      </c>
      <c r="N14" s="100">
        <v>500</v>
      </c>
      <c r="O14" s="64">
        <f t="shared" si="3"/>
        <v>46.351931330472105</v>
      </c>
      <c r="P14" s="82">
        <v>6</v>
      </c>
      <c r="Q14" s="100">
        <v>932</v>
      </c>
      <c r="R14" s="100">
        <v>432</v>
      </c>
      <c r="S14" s="100">
        <v>0</v>
      </c>
      <c r="T14" s="114">
        <v>500</v>
      </c>
      <c r="U14" s="114">
        <v>0</v>
      </c>
      <c r="V14" s="70">
        <f t="shared" si="4"/>
        <v>500</v>
      </c>
      <c r="W14" s="71">
        <f t="shared" si="5"/>
        <v>15</v>
      </c>
      <c r="X14" s="84">
        <f t="shared" si="7"/>
        <v>200</v>
      </c>
      <c r="Y14" s="73"/>
      <c r="Z14" s="28"/>
    </row>
    <row r="15" spans="1:26" s="29" customFormat="1" ht="129" customHeight="1" x14ac:dyDescent="0.25">
      <c r="A15" s="74">
        <f t="shared" si="6"/>
        <v>10</v>
      </c>
      <c r="B15" s="96" t="s">
        <v>30</v>
      </c>
      <c r="C15" s="97">
        <v>20</v>
      </c>
      <c r="D15" s="97">
        <v>0</v>
      </c>
      <c r="E15" s="77">
        <v>8</v>
      </c>
      <c r="F15" s="62">
        <f t="shared" si="0"/>
        <v>40</v>
      </c>
      <c r="G15" s="63">
        <v>8</v>
      </c>
      <c r="H15" s="77">
        <v>0</v>
      </c>
      <c r="I15" s="64">
        <f t="shared" si="1"/>
        <v>8</v>
      </c>
      <c r="J15" s="98" t="s">
        <v>31</v>
      </c>
      <c r="K15" s="115">
        <v>45951</v>
      </c>
      <c r="L15" s="90">
        <f t="shared" si="2"/>
        <v>45951</v>
      </c>
      <c r="M15" s="100">
        <v>450</v>
      </c>
      <c r="N15" s="100">
        <v>550</v>
      </c>
      <c r="O15" s="64">
        <f t="shared" si="3"/>
        <v>34.482758620689658</v>
      </c>
      <c r="P15" s="82">
        <v>8</v>
      </c>
      <c r="Q15" s="101">
        <v>1450</v>
      </c>
      <c r="R15" s="100">
        <v>500</v>
      </c>
      <c r="S15" s="100">
        <v>0</v>
      </c>
      <c r="T15" s="102">
        <v>950</v>
      </c>
      <c r="U15" s="102">
        <v>0</v>
      </c>
      <c r="V15" s="70">
        <f t="shared" si="4"/>
        <v>950</v>
      </c>
      <c r="W15" s="71">
        <f t="shared" si="5"/>
        <v>8</v>
      </c>
      <c r="X15" s="84">
        <f t="shared" si="7"/>
        <v>380</v>
      </c>
      <c r="Y15" s="73"/>
      <c r="Z15" s="28"/>
    </row>
    <row r="16" spans="1:26" s="4" customFormat="1" ht="81" customHeight="1" x14ac:dyDescent="0.25">
      <c r="A16" s="58">
        <f t="shared" si="6"/>
        <v>11</v>
      </c>
      <c r="B16" s="116" t="s">
        <v>32</v>
      </c>
      <c r="C16" s="117">
        <v>37</v>
      </c>
      <c r="D16" s="117">
        <v>9</v>
      </c>
      <c r="E16" s="118">
        <v>5</v>
      </c>
      <c r="F16" s="62">
        <f t="shared" si="0"/>
        <v>13.513513513513514</v>
      </c>
      <c r="G16" s="63">
        <v>11</v>
      </c>
      <c r="H16" s="118">
        <v>6</v>
      </c>
      <c r="I16" s="119">
        <f t="shared" si="1"/>
        <v>20</v>
      </c>
      <c r="J16" s="120" t="s">
        <v>33</v>
      </c>
      <c r="K16" s="121">
        <v>45986</v>
      </c>
      <c r="L16" s="122">
        <f t="shared" si="2"/>
        <v>45986</v>
      </c>
      <c r="M16" s="123">
        <v>0</v>
      </c>
      <c r="N16" s="123">
        <v>0</v>
      </c>
      <c r="O16" s="64">
        <f t="shared" si="3"/>
        <v>50</v>
      </c>
      <c r="P16" s="124">
        <v>4</v>
      </c>
      <c r="Q16" s="125">
        <v>1550</v>
      </c>
      <c r="R16" s="123">
        <v>775</v>
      </c>
      <c r="S16" s="123">
        <v>0</v>
      </c>
      <c r="T16" s="126">
        <v>775</v>
      </c>
      <c r="U16" s="126">
        <v>0</v>
      </c>
      <c r="V16" s="70">
        <f t="shared" si="4"/>
        <v>775</v>
      </c>
      <c r="W16" s="71">
        <f t="shared" si="5"/>
        <v>20</v>
      </c>
      <c r="X16" s="84">
        <f t="shared" si="7"/>
        <v>310</v>
      </c>
      <c r="Y16" s="73"/>
      <c r="Z16" s="18"/>
    </row>
    <row r="17" spans="1:26" s="31" customFormat="1" ht="110.25" customHeight="1" x14ac:dyDescent="0.25">
      <c r="A17" s="74">
        <f t="shared" si="6"/>
        <v>12</v>
      </c>
      <c r="B17" s="96" t="s">
        <v>34</v>
      </c>
      <c r="C17" s="97">
        <v>23</v>
      </c>
      <c r="D17" s="97">
        <v>0</v>
      </c>
      <c r="E17" s="77">
        <v>16</v>
      </c>
      <c r="F17" s="62">
        <f t="shared" si="0"/>
        <v>69.565217391304344</v>
      </c>
      <c r="G17" s="63">
        <v>4</v>
      </c>
      <c r="H17" s="77">
        <v>0</v>
      </c>
      <c r="I17" s="64">
        <f t="shared" si="1"/>
        <v>16</v>
      </c>
      <c r="J17" s="127" t="s">
        <v>42</v>
      </c>
      <c r="K17" s="115">
        <v>45991</v>
      </c>
      <c r="L17" s="90">
        <f t="shared" si="2"/>
        <v>45991</v>
      </c>
      <c r="M17" s="100">
        <v>0</v>
      </c>
      <c r="N17" s="100">
        <v>0</v>
      </c>
      <c r="O17" s="64">
        <f t="shared" si="3"/>
        <v>41.403846153846153</v>
      </c>
      <c r="P17" s="82">
        <v>7</v>
      </c>
      <c r="Q17" s="101">
        <v>2600</v>
      </c>
      <c r="R17" s="100">
        <v>690</v>
      </c>
      <c r="S17" s="100">
        <v>386.5</v>
      </c>
      <c r="T17" s="102">
        <v>1500</v>
      </c>
      <c r="U17" s="102">
        <v>0</v>
      </c>
      <c r="V17" s="70">
        <f t="shared" si="4"/>
        <v>1500</v>
      </c>
      <c r="W17" s="71">
        <f t="shared" si="5"/>
        <v>16</v>
      </c>
      <c r="X17" s="84">
        <f t="shared" si="7"/>
        <v>600</v>
      </c>
      <c r="Y17" s="73"/>
      <c r="Z17" s="30"/>
    </row>
    <row r="18" spans="1:26" s="31" customFormat="1" ht="60.75" customHeight="1" x14ac:dyDescent="0.25">
      <c r="A18" s="74">
        <f t="shared" si="6"/>
        <v>13</v>
      </c>
      <c r="B18" s="96" t="s">
        <v>35</v>
      </c>
      <c r="C18" s="97">
        <v>205</v>
      </c>
      <c r="D18" s="97"/>
      <c r="E18" s="77"/>
      <c r="F18" s="62">
        <f t="shared" si="0"/>
        <v>0</v>
      </c>
      <c r="G18" s="63">
        <v>12</v>
      </c>
      <c r="H18" s="77"/>
      <c r="I18" s="64">
        <f t="shared" si="1"/>
        <v>0</v>
      </c>
      <c r="J18" s="98" t="s">
        <v>36</v>
      </c>
      <c r="K18" s="115">
        <v>45989</v>
      </c>
      <c r="L18" s="90">
        <f t="shared" si="2"/>
        <v>45989</v>
      </c>
      <c r="M18" s="100">
        <v>0</v>
      </c>
      <c r="N18" s="100">
        <v>0</v>
      </c>
      <c r="O18" s="64">
        <f t="shared" si="3"/>
        <v>50</v>
      </c>
      <c r="P18" s="82">
        <v>4</v>
      </c>
      <c r="Q18" s="101">
        <v>2000</v>
      </c>
      <c r="R18" s="100">
        <v>700</v>
      </c>
      <c r="S18" s="100">
        <v>300</v>
      </c>
      <c r="T18" s="102">
        <v>1200</v>
      </c>
      <c r="U18" s="102">
        <v>0</v>
      </c>
      <c r="V18" s="70">
        <f t="shared" si="4"/>
        <v>1200</v>
      </c>
      <c r="W18" s="71">
        <f t="shared" si="5"/>
        <v>0</v>
      </c>
      <c r="X18" s="84">
        <f t="shared" si="7"/>
        <v>480</v>
      </c>
      <c r="Y18" s="73"/>
      <c r="Z18" s="30"/>
    </row>
    <row r="19" spans="1:26" s="4" customFormat="1" ht="22.5" customHeight="1" thickBot="1" x14ac:dyDescent="0.3">
      <c r="B19" s="39" t="s">
        <v>4</v>
      </c>
      <c r="C19" s="130"/>
      <c r="D19" s="131"/>
      <c r="E19" s="131"/>
      <c r="F19" s="131"/>
      <c r="G19" s="131"/>
      <c r="H19" s="131"/>
      <c r="I19" s="131"/>
      <c r="J19" s="131"/>
      <c r="K19" s="131"/>
      <c r="L19" s="132"/>
      <c r="M19" s="40"/>
      <c r="N19" s="41"/>
      <c r="O19" s="41"/>
      <c r="P19" s="41"/>
      <c r="Q19" s="41"/>
      <c r="R19" s="41"/>
      <c r="S19" s="41"/>
      <c r="T19" s="41"/>
      <c r="U19" s="41" t="s">
        <v>54</v>
      </c>
      <c r="V19" s="41"/>
      <c r="W19" s="53">
        <f>SUM(W6:W18)</f>
        <v>294</v>
      </c>
      <c r="X19" s="54">
        <f>SUM(X6:X18)</f>
        <v>10965</v>
      </c>
      <c r="Y19" s="55"/>
      <c r="Z19" s="18"/>
    </row>
    <row r="20" spans="1:26" ht="15.75" thickBot="1" x14ac:dyDescent="0.3">
      <c r="B20" s="3"/>
      <c r="C20" s="7"/>
      <c r="D20" s="7"/>
      <c r="E20" s="3"/>
      <c r="F20" s="3"/>
      <c r="G20" s="3"/>
      <c r="H20" s="3"/>
      <c r="I20" s="3"/>
      <c r="J20" s="3"/>
      <c r="K20" s="16"/>
      <c r="L20" s="14"/>
      <c r="M20" s="3"/>
      <c r="N20" s="3"/>
      <c r="O20" s="3"/>
      <c r="P20" s="3"/>
      <c r="X20" s="35"/>
      <c r="Y20" s="23"/>
    </row>
    <row r="21" spans="1:26" ht="16.5" thickBot="1" x14ac:dyDescent="0.3">
      <c r="B21" s="3"/>
      <c r="C21" s="7"/>
      <c r="D21" s="7"/>
      <c r="E21" s="3"/>
      <c r="F21" s="3"/>
      <c r="G21" s="3"/>
      <c r="H21" s="3"/>
      <c r="I21" s="3"/>
      <c r="J21" s="3"/>
      <c r="K21" s="16"/>
      <c r="L21" s="14"/>
      <c r="M21" s="3"/>
      <c r="N21" s="3"/>
      <c r="O21" s="3"/>
      <c r="P21" s="3"/>
      <c r="Q21" s="5"/>
      <c r="R21" s="5"/>
      <c r="S21" s="5"/>
      <c r="T21" s="21"/>
      <c r="U21" s="21"/>
      <c r="V21" s="21"/>
      <c r="W21" s="56" t="s">
        <v>55</v>
      </c>
      <c r="X21" s="52">
        <f>14400-W19-X19</f>
        <v>3141</v>
      </c>
      <c r="Y21" s="18"/>
    </row>
    <row r="22" spans="1:26" x14ac:dyDescent="0.25">
      <c r="B22" s="33"/>
      <c r="C22" s="34"/>
      <c r="D22" s="7"/>
      <c r="E22" s="3"/>
      <c r="F22" s="3"/>
      <c r="G22" s="3"/>
      <c r="H22" s="3"/>
      <c r="I22" s="3"/>
      <c r="J22" s="3"/>
      <c r="K22" s="16"/>
      <c r="L22" s="14"/>
      <c r="M22" s="3"/>
      <c r="N22" s="3"/>
      <c r="O22" s="3"/>
      <c r="P22" s="3"/>
      <c r="Y22" s="23"/>
    </row>
    <row r="23" spans="1:26" x14ac:dyDescent="0.25">
      <c r="B23" s="3"/>
      <c r="C23" s="7"/>
      <c r="D23" s="7"/>
      <c r="E23" s="3"/>
      <c r="F23" s="3"/>
      <c r="G23" s="3"/>
      <c r="H23" s="3"/>
      <c r="I23" s="3"/>
      <c r="J23" s="3"/>
      <c r="K23" s="16"/>
      <c r="L23" s="14"/>
      <c r="M23" s="3"/>
      <c r="N23" s="3"/>
      <c r="O23" s="3"/>
      <c r="P23" s="3"/>
      <c r="Y23" s="23"/>
    </row>
    <row r="24" spans="1:26" x14ac:dyDescent="0.25">
      <c r="B24" s="3"/>
      <c r="C24" s="7"/>
      <c r="D24" s="7"/>
      <c r="E24" s="3"/>
      <c r="F24" s="3"/>
      <c r="G24" s="3"/>
      <c r="H24" s="3"/>
      <c r="I24" s="3"/>
      <c r="J24" s="3"/>
      <c r="K24" s="16"/>
      <c r="L24" s="14"/>
      <c r="M24" s="3"/>
      <c r="N24" s="3"/>
      <c r="O24" s="3"/>
      <c r="P24" s="3"/>
    </row>
    <row r="25" spans="1:26" x14ac:dyDescent="0.25">
      <c r="B25" s="3"/>
      <c r="C25" s="7"/>
      <c r="D25" s="7"/>
      <c r="E25" s="3"/>
      <c r="F25" s="3"/>
      <c r="G25" s="3"/>
      <c r="H25" s="3"/>
      <c r="I25" s="3"/>
      <c r="J25" s="3"/>
      <c r="K25" s="16"/>
      <c r="L25" s="14"/>
      <c r="M25" s="3"/>
      <c r="N25" s="3"/>
      <c r="O25" s="3"/>
      <c r="P25" s="3"/>
    </row>
    <row r="26" spans="1:26" x14ac:dyDescent="0.25">
      <c r="B26" s="2"/>
      <c r="C26" s="8"/>
      <c r="D26" s="8"/>
      <c r="E26" s="2"/>
      <c r="F26" s="2"/>
      <c r="G26" s="2"/>
      <c r="H26" s="2"/>
      <c r="I26" s="2"/>
      <c r="J26" s="2"/>
    </row>
    <row r="27" spans="1:26" x14ac:dyDescent="0.25">
      <c r="B27" s="2"/>
      <c r="C27" s="8"/>
      <c r="D27" s="8"/>
      <c r="E27" s="2"/>
      <c r="F27" s="2"/>
      <c r="G27" s="2"/>
      <c r="H27" s="2"/>
      <c r="I27" s="2"/>
      <c r="J27" s="2"/>
    </row>
    <row r="28" spans="1:26" x14ac:dyDescent="0.25">
      <c r="B28" s="2"/>
      <c r="C28" s="8"/>
      <c r="D28" s="8"/>
      <c r="E28" s="2"/>
      <c r="F28" s="2"/>
      <c r="G28" s="2"/>
      <c r="H28" s="2"/>
      <c r="I28" s="2"/>
      <c r="J28" s="2"/>
    </row>
    <row r="29" spans="1:26" x14ac:dyDescent="0.25">
      <c r="B29" s="2"/>
      <c r="C29" s="8"/>
      <c r="D29" s="8"/>
      <c r="E29" s="2"/>
      <c r="F29" s="2"/>
      <c r="G29" s="2"/>
      <c r="H29" s="2"/>
      <c r="I29" s="2"/>
      <c r="J29" s="2"/>
    </row>
  </sheetData>
  <autoFilter ref="A5:Y19" xr:uid="{F71E92FC-2935-468A-B415-473271C37708}"/>
  <mergeCells count="3">
    <mergeCell ref="B1:U1"/>
    <mergeCell ref="B2:U2"/>
    <mergeCell ref="C19:L19"/>
  </mergeCells>
  <phoneticPr fontId="5" type="noConversion"/>
  <pageMargins left="0" right="0" top="0.39370078740157483" bottom="0.39370078740157483" header="0.31496062992125984" footer="0.31496062992125984"/>
  <pageSetup paperSize="8" scale="88" fitToHeight="0" orientation="landscape" r:id="rId1"/>
  <ignoredErrors>
    <ignoredError sqref="X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Höfer Anja</dc:creator>
  <cp:lastModifiedBy>Meng Kerstin</cp:lastModifiedBy>
  <cp:lastPrinted>2026-02-10T16:22:23Z</cp:lastPrinted>
  <dcterms:created xsi:type="dcterms:W3CDTF">2018-12-10T12:27:00Z</dcterms:created>
  <dcterms:modified xsi:type="dcterms:W3CDTF">2026-03-30T09:51:26Z</dcterms:modified>
</cp:coreProperties>
</file>