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01 Sitzungsunterlagen\"/>
    </mc:Choice>
  </mc:AlternateContent>
  <xr:revisionPtr revIDLastSave="0" documentId="8_{9B77EDE9-2FEE-4302-B3CA-CF85E21AB65C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Tabelle1 (2)" sheetId="2" r:id="rId1"/>
    <sheet name="Tabelle1" sheetId="1" r:id="rId2"/>
  </sheets>
  <definedNames>
    <definedName name="_xlnm._FilterDatabase" localSheetId="1" hidden="1">Tabelle1!$A$5:$U$5</definedName>
    <definedName name="_xlnm._FilterDatabase" localSheetId="0" hidden="1">'Tabelle1 (2)'!$A$5:$X$17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19" i="2" l="1"/>
  <c r="V17" i="2"/>
  <c r="G7" i="2" l="1"/>
  <c r="G8" i="2"/>
  <c r="G9" i="2"/>
  <c r="G10" i="2"/>
  <c r="G11" i="2"/>
  <c r="G12" i="2"/>
  <c r="G13" i="2"/>
  <c r="G14" i="2"/>
  <c r="G15" i="2"/>
  <c r="G16" i="2"/>
  <c r="G6" i="2"/>
  <c r="O7" i="2"/>
  <c r="O8" i="2"/>
  <c r="O9" i="2"/>
  <c r="O10" i="2"/>
  <c r="O12" i="2"/>
  <c r="O13" i="2"/>
  <c r="O14" i="2"/>
  <c r="O15" i="2"/>
  <c r="O16" i="2"/>
  <c r="O6" i="2"/>
  <c r="X17" i="2"/>
  <c r="W16" i="2"/>
  <c r="V16" i="2"/>
  <c r="W15" i="2"/>
  <c r="I15" i="2"/>
  <c r="V15" i="2" s="1"/>
  <c r="U14" i="2"/>
  <c r="W14" i="2" s="1"/>
  <c r="I14" i="2"/>
  <c r="V14" i="2" s="1"/>
  <c r="V13" i="2"/>
  <c r="U13" i="2"/>
  <c r="W13" i="2" s="1"/>
  <c r="V12" i="2"/>
  <c r="U12" i="2"/>
  <c r="W12" i="2" s="1"/>
  <c r="W11" i="2"/>
  <c r="V11" i="2"/>
  <c r="V10" i="2"/>
  <c r="U10" i="2"/>
  <c r="W10" i="2" s="1"/>
  <c r="V9" i="2"/>
  <c r="U9" i="2"/>
  <c r="W9" i="2" s="1"/>
  <c r="U8" i="2"/>
  <c r="W8" i="2" s="1"/>
  <c r="I8" i="2"/>
  <c r="V8" i="2" s="1"/>
  <c r="U7" i="2"/>
  <c r="W7" i="2" s="1"/>
  <c r="I7" i="2"/>
  <c r="V7" i="2" s="1"/>
  <c r="A7" i="2"/>
  <c r="A8" i="2" s="1"/>
  <c r="A9" i="2" s="1"/>
  <c r="A10" i="2" s="1"/>
  <c r="A11" i="2" s="1"/>
  <c r="A12" i="2" s="1"/>
  <c r="A13" i="2" s="1"/>
  <c r="A14" i="2" s="1"/>
  <c r="A15" i="2" s="1"/>
  <c r="A16" i="2" s="1"/>
  <c r="U6" i="2"/>
  <c r="W6" i="2" s="1"/>
  <c r="I6" i="2"/>
  <c r="V6" i="2" s="1"/>
  <c r="G6" i="1"/>
  <c r="W17" i="2" l="1"/>
  <c r="T11" i="1"/>
  <c r="T15" i="1"/>
  <c r="T16" i="1"/>
  <c r="R14" i="1"/>
  <c r="T14" i="1" s="1"/>
  <c r="R13" i="1"/>
  <c r="T13" i="1" s="1"/>
  <c r="R12" i="1"/>
  <c r="T12" i="1" s="1"/>
  <c r="R10" i="1"/>
  <c r="T10" i="1" s="1"/>
  <c r="R9" i="1"/>
  <c r="T9" i="1" s="1"/>
  <c r="R8" i="1"/>
  <c r="T8" i="1" s="1"/>
  <c r="R7" i="1"/>
  <c r="T7" i="1" s="1"/>
  <c r="R6" i="1"/>
  <c r="T6" i="1" s="1"/>
  <c r="S9" i="1"/>
  <c r="S10" i="1"/>
  <c r="S11" i="1"/>
  <c r="S12" i="1"/>
  <c r="S13" i="1"/>
  <c r="S16" i="1"/>
  <c r="U17" i="1" l="1"/>
  <c r="U19" i="1" s="1"/>
  <c r="Q17" i="1"/>
  <c r="G15" i="1" l="1"/>
  <c r="S15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G7" i="1"/>
  <c r="S7" i="1" s="1"/>
  <c r="G14" i="1"/>
  <c r="S14" i="1" s="1"/>
  <c r="S6" i="1"/>
  <c r="G8" i="1"/>
  <c r="S8" i="1" s="1"/>
  <c r="S17" i="1" l="1"/>
  <c r="T19" i="1" s="1"/>
  <c r="T1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Fischer Ralf</author>
  </authors>
  <commentList>
    <comment ref="U11" authorId="0" shapeId="0" xr:uid="{419333DC-0F05-40AB-92B7-17D6468A5DFD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Frage: Ob nach RL?</t>
        </r>
      </text>
    </comment>
    <comment ref="U14" authorId="0" shapeId="0" xr:uid="{BC4EA8B1-369F-43DC-8104-705029818C13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Miete 120,00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Fischer Ralf</author>
  </authors>
  <commentList>
    <comment ref="R11" authorId="0" shapeId="0" xr:uid="{6BA6A15B-C4DB-45F5-A85A-6B73B63B2058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Frage: Ob nach RL?</t>
        </r>
      </text>
    </comment>
    <comment ref="R14" authorId="0" shapeId="0" xr:uid="{07D628C4-96F0-46EF-BCE6-470F936C0D2A}">
      <text>
        <r>
          <rPr>
            <b/>
            <sz val="9"/>
            <color indexed="81"/>
            <rFont val="Segoe UI"/>
            <family val="2"/>
          </rPr>
          <t>Fischer Ralf:</t>
        </r>
        <r>
          <rPr>
            <sz val="9"/>
            <color indexed="81"/>
            <rFont val="Segoe UI"/>
            <family val="2"/>
          </rPr>
          <t xml:space="preserve">
Miete 120,00</t>
        </r>
      </text>
    </comment>
  </commentList>
</comments>
</file>

<file path=xl/sharedStrings.xml><?xml version="1.0" encoding="utf-8"?>
<sst xmlns="http://schemas.openxmlformats.org/spreadsheetml/2006/main" count="120" uniqueCount="61">
  <si>
    <t>davon Kinder</t>
  </si>
  <si>
    <t>Eingang Antrag</t>
  </si>
  <si>
    <t>Vorschlag Verwaltung</t>
  </si>
  <si>
    <t xml:space="preserve">Gesamt: </t>
  </si>
  <si>
    <t xml:space="preserve">Doppik-Produktkonto 33100/54159 </t>
  </si>
  <si>
    <t>Rest:</t>
  </si>
  <si>
    <t>Eigenmittel</t>
  </si>
  <si>
    <t>Spenden Dritte</t>
  </si>
  <si>
    <t>Antragsgegenstand</t>
  </si>
  <si>
    <t>Mit-glieder gesamt</t>
  </si>
  <si>
    <t>Mit-glieder Wohnort Wolgast</t>
  </si>
  <si>
    <t>Gesamt-aufwand</t>
  </si>
  <si>
    <t>Antrags-summe</t>
  </si>
  <si>
    <t>All-gemeiner Zuschuss</t>
  </si>
  <si>
    <t>Kinder Wohn-ort Wolgast</t>
  </si>
  <si>
    <t>vollständig</t>
  </si>
  <si>
    <t>Sozialverein/ Sozialgruppe</t>
  </si>
  <si>
    <t xml:space="preserve"> </t>
  </si>
  <si>
    <t>Förderung 2024</t>
  </si>
  <si>
    <t>Anträge Sozialvereine - Zuschuss 2026</t>
  </si>
  <si>
    <t>2-Tagesausflug ins Ukranenland zum Projekt Wikinger/Slawen für alle Kinder der evangelischen Schule</t>
  </si>
  <si>
    <t>Förderung 2025</t>
  </si>
  <si>
    <t>Verein der Freunde u. Förderer Der Heberleinschule Woglast</t>
  </si>
  <si>
    <t>Musicalfahrt nach Hamburg, Berlin oder Rostock für 1 bis 2 Klassen, welche kurz vor Ihren Schulabschluss stehen</t>
  </si>
  <si>
    <t>kein Antrag</t>
  </si>
  <si>
    <t>FV Evangelische Schule Wolgast e.V.</t>
  </si>
  <si>
    <t>Frauenselbsthilfe Krebs Landesverband Mecklenburg-Vorpommern/Schleswig-Holstein e. V.
Gruppe PeeneStädter</t>
  </si>
  <si>
    <t>DRK Kreisverband Ostvorpommern-Greifswald e. V.</t>
  </si>
  <si>
    <t>Ausflugsfahrt für Mitglieder, Durchführung DRK-Ball als Tanzveranstaltung für Jedermann, Unterstützung Jugendrotkreuz bei Bastel- und Schulungsmaterial und dem Erlebniswochenende, Unterstützung Wolgast Frauentreff, Durchführung Themenabende, Blutspendetermine, Ehrung langjähriger Mitglieder und Blutspender, Durchführung monatl. Seniorennachmittage, Beschaffung Tische für den Vereinstreffraum</t>
  </si>
  <si>
    <t>Unterstützung Gruppenveranstaltungen, weiterer Aufbau der Gruppe, Anschaffung für Buchhaltung</t>
  </si>
  <si>
    <t>Katzenschutzverein Wolgast e. V.</t>
  </si>
  <si>
    <t>Müllbeseitigung weiterhin durch den Bauhof (bisher war diese Leistung eine indirekte Vereinsförderung)</t>
  </si>
  <si>
    <t>AWO Kreiverband Neubrandenburg-Ostvorpommern e. V.</t>
  </si>
  <si>
    <t>EL Mundo e. V.</t>
  </si>
  <si>
    <t>Honorare für Referenten, Weiterbildungskosten, Fahrtkosten, Materialbeschaffung für Veranstaltungen, Büromaterial, Portokosten</t>
  </si>
  <si>
    <t>Volkssolidarität NORDOST e. V. - OG Hohendorf</t>
  </si>
  <si>
    <t>Organisation Veranstaltungen,Ehrungen, Miete für Räumlichkeiten, Werbekosten</t>
  </si>
  <si>
    <t>Beratungsstelle pro familia</t>
  </si>
  <si>
    <t>Sachkostenzuschuss für evt. Ersatzbeschaffung, Büromaterialien oder Fortbildung</t>
  </si>
  <si>
    <t>lfd. Nummer</t>
  </si>
  <si>
    <t xml:space="preserve">Förderverein Tierhoffreunde e.V. </t>
  </si>
  <si>
    <t>KdW Greifswald e.V.</t>
  </si>
  <si>
    <t>Reparatur des Gebiels</t>
  </si>
  <si>
    <t>Beratungsstelle für Opfer von häuslicher Gewalt</t>
  </si>
  <si>
    <t>Entscheidung Ausschuss 2026</t>
  </si>
  <si>
    <r>
      <t xml:space="preserve">Ansatz 2026:  </t>
    </r>
    <r>
      <rPr>
        <b/>
        <sz val="11"/>
        <color theme="1"/>
        <rFont val="Calibri"/>
        <family val="2"/>
        <scheme val="minor"/>
      </rPr>
      <t>9.900 €</t>
    </r>
    <r>
      <rPr>
        <sz val="11"/>
        <color theme="1"/>
        <rFont val="Calibri"/>
        <family val="2"/>
        <scheme val="minor"/>
      </rPr>
      <t xml:space="preserve"> </t>
    </r>
  </si>
  <si>
    <t>Kürzung von 57%</t>
  </si>
  <si>
    <t>Anspruch Allg. Zuschuss</t>
  </si>
  <si>
    <t>Förderfähig</t>
  </si>
  <si>
    <t>Übungsleiter, Referent, KFZ-Kosten, Öffentlichkeitsarbeit, Telefonkosten, Verwaltungsumlage)</t>
  </si>
  <si>
    <t>80% Förderung</t>
  </si>
  <si>
    <t>Verhältnis EM zu Antrag in %</t>
  </si>
  <si>
    <t>Verhältnis WLGer zu ortsfremd</t>
  </si>
  <si>
    <t>Wolgaster Rangliste</t>
  </si>
  <si>
    <t>Eigenmittel Rangliste</t>
  </si>
  <si>
    <t>Verhältnis Eigenmittel zu Antrag in %</t>
  </si>
  <si>
    <t>Zuschuss</t>
  </si>
  <si>
    <t>Ansatz 2026:</t>
  </si>
  <si>
    <t>Nr.</t>
  </si>
  <si>
    <t>Sozialvereine  -</t>
  </si>
  <si>
    <t>Saldo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</si>
</sst>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#,##0\ &quot;€&quot;"/>
    <numFmt numFmtId="167" formatCode="0.0"/>
  </numFmts>
  <fonts count="39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8"/>
      <color rgb="FF00B050"/>
      <name val="Calibri"/>
      <family val="2"/>
      <scheme val="minor"/>
    </font>
    <font>
      <b/>
      <sz val="9"/>
      <color indexed="8"/>
      <name val="Calibri"/>
      <family val="2"/>
    </font>
    <font>
      <b/>
      <sz val="9"/>
      <color rgb="FF00B050"/>
      <name val="Calibri"/>
      <family val="2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  <scheme val="minor"/>
    </font>
    <font>
      <sz val="8"/>
      <color theme="9" tint="-0.249977111117893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</font>
    <font>
      <b/>
      <sz val="9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9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FF0000"/>
      <name val="Calibri"/>
      <family val="2"/>
    </font>
    <font>
      <sz val="12"/>
      <color rgb="FFFF0000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color rgb="FF00B050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0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6" fillId="0" borderId="0" xfId="0" applyNumberFormat="1" applyFont="1" applyAlignment="1">
      <alignment vertical="top" wrapText="1"/>
    </xf>
    <xf numFmtId="0" fontId="9" fillId="0" borderId="0" xfId="0" applyFont="1" applyAlignment="1">
      <alignment vertical="top" wrapText="1"/>
    </xf>
    <xf numFmtId="0" fontId="14" fillId="0" borderId="0" xfId="0" applyFont="1" applyAlignment="1">
      <alignment horizontal="right" vertical="top" wrapText="1"/>
    </xf>
    <xf numFmtId="164" fontId="16" fillId="0" borderId="0" xfId="0" applyNumberFormat="1" applyFont="1" applyAlignment="1">
      <alignment vertical="top" wrapText="1"/>
    </xf>
    <xf numFmtId="164" fontId="10" fillId="0" borderId="0" xfId="0" applyNumberFormat="1" applyFont="1" applyAlignment="1">
      <alignment vertical="top" wrapText="1"/>
    </xf>
    <xf numFmtId="165" fontId="0" fillId="0" borderId="0" xfId="0" applyNumberFormat="1" applyAlignment="1">
      <alignment vertical="top" wrapText="1"/>
    </xf>
    <xf numFmtId="165" fontId="3" fillId="0" borderId="0" xfId="0" applyNumberFormat="1" applyFont="1" applyAlignment="1">
      <alignment vertical="top" wrapText="1"/>
    </xf>
    <xf numFmtId="0" fontId="0" fillId="0" borderId="0" xfId="0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15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0" fontId="0" fillId="4" borderId="3" xfId="0" applyFill="1" applyBorder="1" applyAlignment="1">
      <alignment vertical="top" wrapText="1"/>
    </xf>
    <xf numFmtId="164" fontId="13" fillId="4" borderId="3" xfId="0" applyNumberFormat="1" applyFont="1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 wrapText="1"/>
    </xf>
    <xf numFmtId="0" fontId="11" fillId="7" borderId="1" xfId="0" applyFont="1" applyFill="1" applyBorder="1" applyAlignment="1">
      <alignment vertical="top" wrapText="1"/>
    </xf>
    <xf numFmtId="164" fontId="11" fillId="6" borderId="1" xfId="0" applyNumberFormat="1" applyFont="1" applyFill="1" applyBorder="1" applyAlignment="1">
      <alignment vertical="top" wrapText="1"/>
    </xf>
    <xf numFmtId="164" fontId="11" fillId="6" borderId="1" xfId="0" quotePrefix="1" applyNumberFormat="1" applyFont="1" applyFill="1" applyBorder="1" applyAlignment="1">
      <alignment vertical="top" wrapText="1"/>
    </xf>
    <xf numFmtId="165" fontId="11" fillId="6" borderId="1" xfId="0" applyNumberFormat="1" applyFont="1" applyFill="1" applyBorder="1" applyAlignment="1">
      <alignment vertical="top" wrapText="1"/>
    </xf>
    <xf numFmtId="164" fontId="15" fillId="6" borderId="1" xfId="0" applyNumberFormat="1" applyFont="1" applyFill="1" applyBorder="1" applyAlignment="1">
      <alignment vertical="top" wrapText="1"/>
    </xf>
    <xf numFmtId="0" fontId="15" fillId="0" borderId="0" xfId="0" applyFont="1" applyBorder="1" applyAlignment="1">
      <alignment vertical="top" wrapText="1"/>
    </xf>
    <xf numFmtId="0" fontId="0" fillId="3" borderId="0" xfId="0" applyFill="1" applyAlignment="1">
      <alignment vertical="top" wrapText="1"/>
    </xf>
    <xf numFmtId="44" fontId="0" fillId="3" borderId="0" xfId="1" applyFont="1" applyFill="1" applyAlignment="1">
      <alignment vertical="top" wrapText="1"/>
    </xf>
    <xf numFmtId="164" fontId="12" fillId="0" borderId="7" xfId="0" applyNumberFormat="1" applyFont="1" applyBorder="1" applyAlignment="1">
      <alignment vertical="top" wrapText="1"/>
    </xf>
    <xf numFmtId="164" fontId="12" fillId="5" borderId="1" xfId="0" applyNumberFormat="1" applyFont="1" applyFill="1" applyBorder="1" applyAlignment="1">
      <alignment vertical="top" wrapText="1"/>
    </xf>
    <xf numFmtId="164" fontId="12" fillId="8" borderId="1" xfId="0" applyNumberFormat="1" applyFont="1" applyFill="1" applyBorder="1" applyAlignment="1">
      <alignment vertical="top" wrapText="1"/>
    </xf>
    <xf numFmtId="164" fontId="12" fillId="0" borderId="6" xfId="0" applyNumberFormat="1" applyFont="1" applyBorder="1" applyAlignment="1">
      <alignment vertical="top" wrapText="1"/>
    </xf>
    <xf numFmtId="164" fontId="19" fillId="6" borderId="1" xfId="0" applyNumberFormat="1" applyFont="1" applyFill="1" applyBorder="1" applyAlignment="1">
      <alignment vertical="top" wrapText="1"/>
    </xf>
    <xf numFmtId="164" fontId="19" fillId="8" borderId="1" xfId="0" applyNumberFormat="1" applyFont="1" applyFill="1" applyBorder="1" applyAlignment="1">
      <alignment vertical="top" wrapText="1"/>
    </xf>
    <xf numFmtId="164" fontId="23" fillId="8" borderId="1" xfId="0" applyNumberFormat="1" applyFont="1" applyFill="1" applyBorder="1" applyAlignment="1">
      <alignment vertical="top" wrapText="1"/>
    </xf>
    <xf numFmtId="164" fontId="7" fillId="0" borderId="5" xfId="0" applyNumberFormat="1" applyFont="1" applyBorder="1" applyAlignment="1">
      <alignment vertical="top" wrapText="1"/>
    </xf>
    <xf numFmtId="164" fontId="2" fillId="8" borderId="1" xfId="0" applyNumberFormat="1" applyFont="1" applyFill="1" applyBorder="1" applyAlignment="1">
      <alignment vertical="top" wrapText="1"/>
    </xf>
    <xf numFmtId="164" fontId="11" fillId="8" borderId="1" xfId="0" applyNumberFormat="1" applyFont="1" applyFill="1" applyBorder="1" applyAlignment="1">
      <alignment vertical="top" wrapText="1"/>
    </xf>
    <xf numFmtId="164" fontId="11" fillId="8" borderId="1" xfId="0" applyNumberFormat="1" applyFont="1" applyFill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7" fillId="0" borderId="4" xfId="0" applyFont="1" applyBorder="1" applyAlignment="1">
      <alignment vertical="top" wrapText="1"/>
    </xf>
    <xf numFmtId="164" fontId="12" fillId="0" borderId="8" xfId="0" applyNumberFormat="1" applyFont="1" applyBorder="1" applyAlignment="1">
      <alignment vertical="top" wrapText="1"/>
    </xf>
    <xf numFmtId="0" fontId="9" fillId="0" borderId="5" xfId="0" applyFont="1" applyBorder="1" applyAlignment="1">
      <alignment vertical="top" wrapText="1"/>
    </xf>
    <xf numFmtId="166" fontId="8" fillId="0" borderId="7" xfId="0" applyNumberFormat="1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8" borderId="1" xfId="0" applyFont="1" applyFill="1" applyBorder="1" applyAlignment="1">
      <alignment horizontal="center" vertical="top" wrapText="1"/>
    </xf>
    <xf numFmtId="164" fontId="8" fillId="2" borderId="1" xfId="0" applyNumberFormat="1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7" borderId="1" xfId="0" applyFont="1" applyFill="1" applyBorder="1" applyAlignment="1">
      <alignment vertical="top" wrapText="1"/>
    </xf>
    <xf numFmtId="164" fontId="2" fillId="6" borderId="1" xfId="0" applyNumberFormat="1" applyFont="1" applyFill="1" applyBorder="1" applyAlignment="1">
      <alignment vertical="top" wrapText="1"/>
    </xf>
    <xf numFmtId="164" fontId="2" fillId="6" borderId="1" xfId="0" quotePrefix="1" applyNumberFormat="1" applyFont="1" applyFill="1" applyBorder="1" applyAlignment="1">
      <alignment vertical="top" wrapText="1"/>
    </xf>
    <xf numFmtId="165" fontId="2" fillId="6" borderId="1" xfId="0" applyNumberFormat="1" applyFont="1" applyFill="1" applyBorder="1" applyAlignment="1">
      <alignment vertical="top" wrapText="1"/>
    </xf>
    <xf numFmtId="164" fontId="9" fillId="6" borderId="1" xfId="0" applyNumberFormat="1" applyFont="1" applyFill="1" applyBorder="1" applyAlignment="1">
      <alignment vertical="top" wrapText="1"/>
    </xf>
    <xf numFmtId="164" fontId="9" fillId="6" borderId="1" xfId="0" applyNumberFormat="1" applyFont="1" applyFill="1" applyBorder="1" applyAlignment="1">
      <alignment horizontal="right" vertical="top" wrapText="1"/>
    </xf>
    <xf numFmtId="164" fontId="12" fillId="6" borderId="1" xfId="0" applyNumberFormat="1" applyFont="1" applyFill="1" applyBorder="1" applyAlignment="1">
      <alignment vertical="top" wrapText="1"/>
    </xf>
    <xf numFmtId="166" fontId="11" fillId="5" borderId="1" xfId="0" applyNumberFormat="1" applyFont="1" applyFill="1" applyBorder="1" applyAlignment="1">
      <alignment vertical="top" wrapText="1"/>
    </xf>
    <xf numFmtId="164" fontId="8" fillId="4" borderId="1" xfId="0" applyNumberFormat="1" applyFont="1" applyFill="1" applyBorder="1" applyAlignment="1">
      <alignment vertical="top" wrapText="1"/>
    </xf>
    <xf numFmtId="0" fontId="18" fillId="0" borderId="1" xfId="0" applyFont="1" applyBorder="1" applyAlignment="1">
      <alignment horizontal="center" vertical="center" wrapText="1"/>
    </xf>
    <xf numFmtId="164" fontId="15" fillId="6" borderId="1" xfId="0" applyNumberFormat="1" applyFont="1" applyFill="1" applyBorder="1" applyAlignment="1">
      <alignment horizontal="right" vertical="top" wrapText="1"/>
    </xf>
    <xf numFmtId="164" fontId="18" fillId="4" borderId="1" xfId="0" applyNumberFormat="1" applyFont="1" applyFill="1" applyBorder="1" applyAlignment="1">
      <alignment vertical="top" wrapText="1"/>
    </xf>
    <xf numFmtId="164" fontId="11" fillId="6" borderId="1" xfId="0" applyNumberFormat="1" applyFont="1" applyFill="1" applyBorder="1" applyAlignment="1">
      <alignment horizontal="right" vertical="top" wrapText="1"/>
    </xf>
    <xf numFmtId="0" fontId="12" fillId="0" borderId="1" xfId="0" applyFont="1" applyBorder="1" applyAlignment="1">
      <alignment vertical="top" wrapText="1"/>
    </xf>
    <xf numFmtId="0" fontId="7" fillId="9" borderId="1" xfId="0" applyFont="1" applyFill="1" applyBorder="1" applyAlignment="1">
      <alignment horizontal="center" vertical="top" wrapText="1"/>
    </xf>
    <xf numFmtId="0" fontId="24" fillId="3" borderId="0" xfId="0" applyFont="1" applyFill="1" applyAlignment="1">
      <alignment vertical="top" wrapText="1"/>
    </xf>
    <xf numFmtId="164" fontId="25" fillId="2" borderId="1" xfId="0" applyNumberFormat="1" applyFont="1" applyFill="1" applyBorder="1" applyAlignment="1">
      <alignment horizontal="center" vertical="top" wrapText="1"/>
    </xf>
    <xf numFmtId="0" fontId="26" fillId="4" borderId="1" xfId="0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  <xf numFmtId="165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7" fillId="0" borderId="0" xfId="0" applyFont="1" applyFill="1" applyBorder="1" applyAlignment="1">
      <alignment vertical="top" wrapText="1"/>
    </xf>
    <xf numFmtId="164" fontId="16" fillId="0" borderId="0" xfId="0" applyNumberFormat="1" applyFont="1" applyFill="1" applyBorder="1" applyAlignment="1">
      <alignment vertical="top" wrapText="1"/>
    </xf>
    <xf numFmtId="0" fontId="14" fillId="0" borderId="0" xfId="0" applyFont="1" applyFill="1" applyBorder="1" applyAlignment="1">
      <alignment horizontal="right" vertical="top" wrapText="1"/>
    </xf>
    <xf numFmtId="164" fontId="6" fillId="0" borderId="0" xfId="0" applyNumberFormat="1" applyFont="1" applyFill="1" applyBorder="1" applyAlignment="1">
      <alignment vertical="top" wrapText="1"/>
    </xf>
    <xf numFmtId="164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7" fillId="0" borderId="9" xfId="0" applyFont="1" applyBorder="1" applyAlignment="1">
      <alignment vertical="top" wrapText="1"/>
    </xf>
    <xf numFmtId="164" fontId="7" fillId="0" borderId="0" xfId="0" applyNumberFormat="1" applyFont="1" applyBorder="1" applyAlignment="1">
      <alignment vertical="top" wrapText="1"/>
    </xf>
    <xf numFmtId="0" fontId="7" fillId="0" borderId="0" xfId="0" applyNumberFormat="1" applyFont="1" applyBorder="1" applyAlignment="1">
      <alignment vertical="top" wrapText="1"/>
    </xf>
    <xf numFmtId="0" fontId="9" fillId="0" borderId="0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164" fontId="28" fillId="8" borderId="1" xfId="0" applyNumberFormat="1" applyFont="1" applyFill="1" applyBorder="1" applyAlignment="1">
      <alignment vertical="top" wrapText="1"/>
    </xf>
    <xf numFmtId="166" fontId="29" fillId="8" borderId="1" xfId="0" applyNumberFormat="1" applyFont="1" applyFill="1" applyBorder="1" applyAlignment="1">
      <alignment vertical="top" wrapText="1"/>
    </xf>
    <xf numFmtId="164" fontId="30" fillId="0" borderId="1" xfId="0" applyNumberFormat="1" applyFont="1" applyFill="1" applyBorder="1" applyAlignment="1">
      <alignment vertical="top" wrapText="1"/>
    </xf>
    <xf numFmtId="0" fontId="27" fillId="0" borderId="11" xfId="0" applyFont="1" applyFill="1" applyBorder="1" applyAlignment="1">
      <alignment horizontal="center" vertical="top" wrapText="1"/>
    </xf>
    <xf numFmtId="44" fontId="24" fillId="3" borderId="0" xfId="1" applyFont="1" applyFill="1" applyAlignment="1">
      <alignment vertical="top" wrapText="1"/>
    </xf>
    <xf numFmtId="0" fontId="31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vertical="top" wrapText="1"/>
    </xf>
    <xf numFmtId="0" fontId="32" fillId="0" borderId="1" xfId="0" applyFont="1" applyBorder="1" applyAlignment="1">
      <alignment vertical="top" wrapText="1"/>
    </xf>
    <xf numFmtId="0" fontId="32" fillId="0" borderId="1" xfId="0" applyFont="1" applyFill="1" applyBorder="1" applyAlignment="1">
      <alignment vertical="top" wrapText="1"/>
    </xf>
    <xf numFmtId="167" fontId="32" fillId="0" borderId="1" xfId="0" applyNumberFormat="1" applyFont="1" applyFill="1" applyBorder="1" applyAlignment="1">
      <alignment vertical="top" wrapText="1"/>
    </xf>
    <xf numFmtId="1" fontId="32" fillId="8" borderId="1" xfId="0" applyNumberFormat="1" applyFont="1" applyFill="1" applyBorder="1" applyAlignment="1">
      <alignment horizontal="center" vertical="top" wrapText="1"/>
    </xf>
    <xf numFmtId="164" fontId="32" fillId="6" borderId="1" xfId="0" applyNumberFormat="1" applyFont="1" applyFill="1" applyBorder="1" applyAlignment="1">
      <alignment vertical="top" wrapText="1"/>
    </xf>
    <xf numFmtId="164" fontId="32" fillId="6" borderId="1" xfId="0" quotePrefix="1" applyNumberFormat="1" applyFont="1" applyFill="1" applyBorder="1" applyAlignment="1">
      <alignment vertical="top" wrapText="1"/>
    </xf>
    <xf numFmtId="165" fontId="32" fillId="6" borderId="1" xfId="0" applyNumberFormat="1" applyFont="1" applyFill="1" applyBorder="1" applyAlignment="1">
      <alignment vertical="top" wrapText="1"/>
    </xf>
    <xf numFmtId="164" fontId="0" fillId="6" borderId="1" xfId="0" applyNumberFormat="1" applyFont="1" applyFill="1" applyBorder="1" applyAlignment="1">
      <alignment vertical="top" wrapText="1"/>
    </xf>
    <xf numFmtId="164" fontId="0" fillId="6" borderId="1" xfId="0" applyNumberFormat="1" applyFont="1" applyFill="1" applyBorder="1" applyAlignment="1">
      <alignment horizontal="right" vertical="top" wrapText="1"/>
    </xf>
    <xf numFmtId="164" fontId="17" fillId="6" borderId="1" xfId="0" applyNumberFormat="1" applyFont="1" applyFill="1" applyBorder="1" applyAlignment="1">
      <alignment vertical="top" wrapText="1"/>
    </xf>
    <xf numFmtId="164" fontId="17" fillId="9" borderId="1" xfId="0" applyNumberFormat="1" applyFont="1" applyFill="1" applyBorder="1" applyAlignment="1">
      <alignment vertical="top" wrapText="1"/>
    </xf>
    <xf numFmtId="164" fontId="17" fillId="5" borderId="1" xfId="0" applyNumberFormat="1" applyFont="1" applyFill="1" applyBorder="1" applyAlignment="1">
      <alignment vertical="top" wrapText="1"/>
    </xf>
    <xf numFmtId="166" fontId="33" fillId="5" borderId="1" xfId="0" applyNumberFormat="1" applyFont="1" applyFill="1" applyBorder="1" applyAlignment="1">
      <alignment vertical="top" wrapText="1"/>
    </xf>
    <xf numFmtId="164" fontId="34" fillId="4" borderId="1" xfId="0" applyNumberFormat="1" applyFont="1" applyFill="1" applyBorder="1" applyAlignment="1">
      <alignment vertical="top" wrapText="1"/>
    </xf>
    <xf numFmtId="0" fontId="35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vertical="top" wrapText="1"/>
    </xf>
    <xf numFmtId="0" fontId="33" fillId="0" borderId="1" xfId="0" applyFont="1" applyBorder="1" applyAlignment="1">
      <alignment vertical="top" wrapText="1"/>
    </xf>
    <xf numFmtId="0" fontId="33" fillId="0" borderId="1" xfId="0" applyFont="1" applyFill="1" applyBorder="1" applyAlignment="1">
      <alignment vertical="top" wrapText="1"/>
    </xf>
    <xf numFmtId="164" fontId="33" fillId="6" borderId="1" xfId="0" applyNumberFormat="1" applyFont="1" applyFill="1" applyBorder="1" applyAlignment="1">
      <alignment vertical="top" wrapText="1"/>
    </xf>
    <xf numFmtId="164" fontId="33" fillId="6" borderId="1" xfId="0" quotePrefix="1" applyNumberFormat="1" applyFont="1" applyFill="1" applyBorder="1" applyAlignment="1">
      <alignment vertical="top" wrapText="1"/>
    </xf>
    <xf numFmtId="165" fontId="33" fillId="6" borderId="1" xfId="0" applyNumberFormat="1" applyFont="1" applyFill="1" applyBorder="1" applyAlignment="1">
      <alignment vertical="top" wrapText="1"/>
    </xf>
    <xf numFmtId="164" fontId="36" fillId="6" borderId="1" xfId="0" applyNumberFormat="1" applyFont="1" applyFill="1" applyBorder="1" applyAlignment="1">
      <alignment vertical="top" wrapText="1"/>
    </xf>
    <xf numFmtId="164" fontId="36" fillId="6" borderId="1" xfId="0" applyNumberFormat="1" applyFont="1" applyFill="1" applyBorder="1" applyAlignment="1">
      <alignment horizontal="right" vertical="top" wrapText="1"/>
    </xf>
    <xf numFmtId="164" fontId="37" fillId="6" borderId="1" xfId="0" applyNumberFormat="1" applyFont="1" applyFill="1" applyBorder="1" applyAlignment="1">
      <alignment vertical="top" wrapText="1"/>
    </xf>
    <xf numFmtId="164" fontId="37" fillId="9" borderId="1" xfId="0" applyNumberFormat="1" applyFont="1" applyFill="1" applyBorder="1" applyAlignment="1">
      <alignment vertical="top" wrapText="1"/>
    </xf>
    <xf numFmtId="164" fontId="35" fillId="4" borderId="1" xfId="0" applyNumberFormat="1" applyFont="1" applyFill="1" applyBorder="1" applyAlignment="1">
      <alignment vertical="top" wrapText="1"/>
    </xf>
    <xf numFmtId="164" fontId="33" fillId="6" borderId="1" xfId="0" applyNumberFormat="1" applyFont="1" applyFill="1" applyBorder="1" applyAlignment="1">
      <alignment horizontal="right" vertical="top" wrapText="1"/>
    </xf>
    <xf numFmtId="164" fontId="38" fillId="9" borderId="1" xfId="0" applyNumberFormat="1" applyFont="1" applyFill="1" applyBorder="1" applyAlignment="1">
      <alignment vertical="top" wrapText="1"/>
    </xf>
    <xf numFmtId="0" fontId="33" fillId="0" borderId="10" xfId="0" applyFont="1" applyBorder="1" applyAlignment="1">
      <alignment vertical="top" wrapText="1"/>
    </xf>
    <xf numFmtId="0" fontId="33" fillId="0" borderId="10" xfId="0" applyFont="1" applyFill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4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7" fillId="0" borderId="8" xfId="0" applyFont="1" applyBorder="1" applyAlignment="1">
      <alignment vertical="top" wrapText="1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ABEFC-AA9E-4CB9-99FF-1B21AA1EFDEF}">
  <sheetPr>
    <pageSetUpPr fitToPage="1"/>
  </sheetPr>
  <dimension ref="A1:Z28"/>
  <sheetViews>
    <sheetView tabSelected="1" topLeftCell="A7" zoomScale="70" zoomScaleNormal="70" zoomScaleSheetLayoutView="150" workbookViewId="0">
      <selection activeCell="M8" sqref="M8"/>
    </sheetView>
  </sheetViews>
  <sheetFormatPr baseColWidth="10" defaultRowHeight="15" x14ac:dyDescent="0.25"/>
  <cols>
    <col min="1" max="1" width="11.42578125" style="18"/>
    <col min="2" max="2" width="25.42578125" style="18" customWidth="1"/>
    <col min="3" max="3" width="12.5703125" style="18" customWidth="1"/>
    <col min="4" max="4" width="7" style="18" customWidth="1"/>
    <col min="5" max="5" width="9.5703125" style="18" customWidth="1"/>
    <col min="6" max="6" width="8.28515625" style="18" customWidth="1"/>
    <col min="7" max="7" width="10.5703125" style="18" customWidth="1"/>
    <col min="8" max="8" width="9.140625" style="18" customWidth="1"/>
    <col min="9" max="9" width="9.28515625" style="18" customWidth="1"/>
    <col min="10" max="10" width="30.28515625" style="18" customWidth="1"/>
    <col min="11" max="12" width="11" style="9" customWidth="1"/>
    <col min="13" max="13" width="11.5703125" style="18" customWidth="1"/>
    <col min="14" max="14" width="13.140625" style="18" customWidth="1"/>
    <col min="15" max="15" width="11" style="18" customWidth="1"/>
    <col min="16" max="16" width="9.42578125" style="18" customWidth="1"/>
    <col min="17" max="17" width="13.5703125" style="18" customWidth="1"/>
    <col min="18" max="18" width="12.85546875" style="18" customWidth="1"/>
    <col min="19" max="19" width="9.7109375" style="18" customWidth="1"/>
    <col min="20" max="20" width="13.7109375" style="18" customWidth="1"/>
    <col min="21" max="21" width="14.42578125" style="18" customWidth="1"/>
    <col min="22" max="22" width="10.28515625" style="18" customWidth="1"/>
    <col min="23" max="23" width="9.7109375" style="7" customWidth="1"/>
    <col min="24" max="24" width="15.28515625" style="11" customWidth="1"/>
    <col min="25" max="25" width="30.28515625" style="18" customWidth="1"/>
    <col min="26" max="16384" width="11.42578125" style="18"/>
  </cols>
  <sheetData>
    <row r="1" spans="1:24" ht="15.75" customHeight="1" x14ac:dyDescent="0.25">
      <c r="B1" s="40" t="s">
        <v>59</v>
      </c>
      <c r="C1" s="40" t="s">
        <v>56</v>
      </c>
      <c r="D1" s="40">
        <v>2026</v>
      </c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24" s="2" customFormat="1" ht="12.75" customHeight="1" x14ac:dyDescent="0.2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W2" s="8"/>
      <c r="X2" s="12"/>
    </row>
    <row r="3" spans="1:24" ht="15" customHeight="1" x14ac:dyDescent="0.25">
      <c r="B3" s="68" t="s">
        <v>57</v>
      </c>
      <c r="C3" s="90">
        <v>8900</v>
      </c>
      <c r="J3" s="9"/>
      <c r="L3" s="18"/>
    </row>
    <row r="5" spans="1:24" s="5" customFormat="1" ht="87.75" customHeight="1" x14ac:dyDescent="0.25">
      <c r="A5" s="46" t="s">
        <v>58</v>
      </c>
      <c r="B5" s="46" t="s">
        <v>16</v>
      </c>
      <c r="C5" s="46" t="s">
        <v>9</v>
      </c>
      <c r="D5" s="46" t="s">
        <v>0</v>
      </c>
      <c r="E5" s="46" t="s">
        <v>10</v>
      </c>
      <c r="F5" s="46" t="s">
        <v>14</v>
      </c>
      <c r="G5" s="46" t="s">
        <v>52</v>
      </c>
      <c r="H5" s="46" t="s">
        <v>53</v>
      </c>
      <c r="I5" s="46" t="s">
        <v>13</v>
      </c>
      <c r="J5" s="46" t="s">
        <v>8</v>
      </c>
      <c r="K5" s="46" t="s">
        <v>1</v>
      </c>
      <c r="L5" s="46" t="s">
        <v>15</v>
      </c>
      <c r="M5" s="46" t="s">
        <v>18</v>
      </c>
      <c r="N5" s="46" t="s">
        <v>21</v>
      </c>
      <c r="O5" s="46" t="s">
        <v>55</v>
      </c>
      <c r="P5" s="46" t="s">
        <v>54</v>
      </c>
      <c r="Q5" s="46" t="s">
        <v>11</v>
      </c>
      <c r="R5" s="46" t="s">
        <v>6</v>
      </c>
      <c r="S5" s="46" t="s">
        <v>7</v>
      </c>
      <c r="T5" s="46" t="s">
        <v>12</v>
      </c>
      <c r="U5" s="67" t="s">
        <v>48</v>
      </c>
      <c r="V5" s="46" t="s">
        <v>47</v>
      </c>
      <c r="W5" s="69" t="s">
        <v>2</v>
      </c>
      <c r="X5" s="70" t="s">
        <v>44</v>
      </c>
    </row>
    <row r="6" spans="1:24" s="5" customFormat="1" ht="48.75" customHeight="1" x14ac:dyDescent="0.25">
      <c r="A6" s="91">
        <v>1</v>
      </c>
      <c r="B6" s="92" t="s">
        <v>32</v>
      </c>
      <c r="C6" s="93">
        <v>1453</v>
      </c>
      <c r="D6" s="93">
        <v>234</v>
      </c>
      <c r="E6" s="94">
        <v>21</v>
      </c>
      <c r="F6" s="94">
        <v>0</v>
      </c>
      <c r="G6" s="95">
        <f>(E6+F6)*100/C6</f>
        <v>1.4452856159669649</v>
      </c>
      <c r="H6" s="96">
        <v>9</v>
      </c>
      <c r="I6" s="97">
        <f>E6</f>
        <v>21</v>
      </c>
      <c r="J6" s="98" t="s">
        <v>49</v>
      </c>
      <c r="K6" s="99">
        <v>45842</v>
      </c>
      <c r="L6" s="99">
        <v>45950</v>
      </c>
      <c r="M6" s="97">
        <v>2800</v>
      </c>
      <c r="N6" s="97">
        <v>1000</v>
      </c>
      <c r="O6" s="95">
        <f>(S6+R6)*100/Q6</f>
        <v>5.7744722132397106</v>
      </c>
      <c r="P6" s="96">
        <v>9</v>
      </c>
      <c r="Q6" s="100">
        <v>4329.3999999999996</v>
      </c>
      <c r="R6" s="100">
        <v>250</v>
      </c>
      <c r="S6" s="101"/>
      <c r="T6" s="102">
        <v>4079.4</v>
      </c>
      <c r="U6" s="103">
        <f>T6</f>
        <v>4079.4</v>
      </c>
      <c r="V6" s="104">
        <f>I6</f>
        <v>21</v>
      </c>
      <c r="W6" s="105">
        <f>U6-(U6*20/100)</f>
        <v>3263.52</v>
      </c>
      <c r="X6" s="106"/>
    </row>
    <row r="7" spans="1:24" s="5" customFormat="1" ht="39.75" customHeight="1" x14ac:dyDescent="0.25">
      <c r="A7" s="91">
        <f>A6+1</f>
        <v>2</v>
      </c>
      <c r="B7" s="92" t="s">
        <v>37</v>
      </c>
      <c r="C7" s="93">
        <v>22</v>
      </c>
      <c r="D7" s="93">
        <v>0</v>
      </c>
      <c r="E7" s="94">
        <v>2</v>
      </c>
      <c r="F7" s="94">
        <v>0</v>
      </c>
      <c r="G7" s="95">
        <f t="shared" ref="G7:G16" si="0">(E7+F7)*100/C7</f>
        <v>9.0909090909090917</v>
      </c>
      <c r="H7" s="96">
        <v>8</v>
      </c>
      <c r="I7" s="97">
        <f>E7</f>
        <v>2</v>
      </c>
      <c r="J7" s="98" t="s">
        <v>38</v>
      </c>
      <c r="K7" s="99">
        <v>45991</v>
      </c>
      <c r="L7" s="99">
        <v>45991</v>
      </c>
      <c r="M7" s="97">
        <v>300</v>
      </c>
      <c r="N7" s="97" t="s">
        <v>24</v>
      </c>
      <c r="O7" s="95">
        <f>(S7+R7)*100/Q7</f>
        <v>0</v>
      </c>
      <c r="P7" s="96">
        <v>10</v>
      </c>
      <c r="Q7" s="100">
        <v>350</v>
      </c>
      <c r="R7" s="100">
        <v>0</v>
      </c>
      <c r="S7" s="101">
        <v>0</v>
      </c>
      <c r="T7" s="102">
        <v>350</v>
      </c>
      <c r="U7" s="103">
        <f>T7</f>
        <v>350</v>
      </c>
      <c r="V7" s="104">
        <f t="shared" ref="V7:V16" si="1">I7</f>
        <v>2</v>
      </c>
      <c r="W7" s="105">
        <f t="shared" ref="W7:W16" si="2">U7-(U7*20/100)</f>
        <v>280</v>
      </c>
      <c r="X7" s="106"/>
    </row>
    <row r="8" spans="1:24" s="5" customFormat="1" ht="240" x14ac:dyDescent="0.25">
      <c r="A8" s="91">
        <f t="shared" ref="A8:A16" si="3">A7+1</f>
        <v>3</v>
      </c>
      <c r="B8" s="92" t="s">
        <v>27</v>
      </c>
      <c r="C8" s="93">
        <v>300</v>
      </c>
      <c r="D8" s="93">
        <v>0</v>
      </c>
      <c r="E8" s="94">
        <v>291</v>
      </c>
      <c r="F8" s="94">
        <v>0</v>
      </c>
      <c r="G8" s="95">
        <f t="shared" si="0"/>
        <v>97</v>
      </c>
      <c r="H8" s="96">
        <v>2</v>
      </c>
      <c r="I8" s="97">
        <f>E8</f>
        <v>291</v>
      </c>
      <c r="J8" s="98" t="s">
        <v>28</v>
      </c>
      <c r="K8" s="99">
        <v>45988</v>
      </c>
      <c r="L8" s="99">
        <v>45988</v>
      </c>
      <c r="M8" s="97">
        <v>1300</v>
      </c>
      <c r="N8" s="97">
        <v>1000</v>
      </c>
      <c r="O8" s="95">
        <f>(S8+R8)*100/Q8</f>
        <v>81.818181818181813</v>
      </c>
      <c r="P8" s="96">
        <v>4</v>
      </c>
      <c r="Q8" s="100">
        <v>5500</v>
      </c>
      <c r="R8" s="100">
        <v>4000</v>
      </c>
      <c r="S8" s="101">
        <v>500</v>
      </c>
      <c r="T8" s="102">
        <v>1000</v>
      </c>
      <c r="U8" s="103">
        <f>T8</f>
        <v>1000</v>
      </c>
      <c r="V8" s="104">
        <f t="shared" si="1"/>
        <v>291</v>
      </c>
      <c r="W8" s="105">
        <f t="shared" si="2"/>
        <v>800</v>
      </c>
      <c r="X8" s="106"/>
    </row>
    <row r="9" spans="1:24" s="13" customFormat="1" ht="90" x14ac:dyDescent="0.25">
      <c r="A9" s="107">
        <f t="shared" si="3"/>
        <v>4</v>
      </c>
      <c r="B9" s="108" t="s">
        <v>33</v>
      </c>
      <c r="C9" s="109">
        <v>30</v>
      </c>
      <c r="D9" s="109">
        <v>0</v>
      </c>
      <c r="E9" s="110">
        <v>20</v>
      </c>
      <c r="F9" s="110">
        <v>0</v>
      </c>
      <c r="G9" s="95">
        <f t="shared" si="0"/>
        <v>66.666666666666671</v>
      </c>
      <c r="H9" s="96">
        <v>4</v>
      </c>
      <c r="I9" s="111">
        <v>20</v>
      </c>
      <c r="J9" s="112" t="s">
        <v>34</v>
      </c>
      <c r="K9" s="113">
        <v>45966</v>
      </c>
      <c r="L9" s="113">
        <v>45966</v>
      </c>
      <c r="M9" s="111">
        <v>300</v>
      </c>
      <c r="N9" s="111" t="s">
        <v>24</v>
      </c>
      <c r="O9" s="95">
        <f>(S9+R9)*100/Q9</f>
        <v>37.5</v>
      </c>
      <c r="P9" s="96">
        <v>7</v>
      </c>
      <c r="Q9" s="114">
        <v>480</v>
      </c>
      <c r="R9" s="114">
        <v>180</v>
      </c>
      <c r="S9" s="115">
        <v>0</v>
      </c>
      <c r="T9" s="116">
        <v>300</v>
      </c>
      <c r="U9" s="117">
        <f>T9</f>
        <v>300</v>
      </c>
      <c r="V9" s="104">
        <f t="shared" si="1"/>
        <v>20</v>
      </c>
      <c r="W9" s="105">
        <f t="shared" si="2"/>
        <v>240</v>
      </c>
      <c r="X9" s="118"/>
    </row>
    <row r="10" spans="1:24" s="13" customFormat="1" ht="44.25" customHeight="1" x14ac:dyDescent="0.25">
      <c r="A10" s="107">
        <f t="shared" si="3"/>
        <v>5</v>
      </c>
      <c r="B10" s="108" t="s">
        <v>25</v>
      </c>
      <c r="C10" s="109">
        <v>67</v>
      </c>
      <c r="D10" s="109">
        <v>0</v>
      </c>
      <c r="E10" s="110">
        <v>42</v>
      </c>
      <c r="F10" s="110">
        <v>0</v>
      </c>
      <c r="G10" s="95">
        <f t="shared" si="0"/>
        <v>62.686567164179102</v>
      </c>
      <c r="H10" s="96">
        <v>5</v>
      </c>
      <c r="I10" s="111">
        <v>42</v>
      </c>
      <c r="J10" s="112" t="s">
        <v>20</v>
      </c>
      <c r="K10" s="113">
        <v>45989</v>
      </c>
      <c r="L10" s="113">
        <v>46050</v>
      </c>
      <c r="M10" s="119">
        <v>300</v>
      </c>
      <c r="N10" s="111">
        <v>400</v>
      </c>
      <c r="O10" s="95">
        <f>(S10+R10)*100/Q10</f>
        <v>94.166666666666671</v>
      </c>
      <c r="P10" s="96">
        <v>2</v>
      </c>
      <c r="Q10" s="114">
        <v>6000</v>
      </c>
      <c r="R10" s="114">
        <v>2000</v>
      </c>
      <c r="S10" s="115">
        <v>3650</v>
      </c>
      <c r="T10" s="116">
        <v>850</v>
      </c>
      <c r="U10" s="117">
        <f>T10</f>
        <v>850</v>
      </c>
      <c r="V10" s="104">
        <f t="shared" si="1"/>
        <v>42</v>
      </c>
      <c r="W10" s="105">
        <f t="shared" si="2"/>
        <v>680</v>
      </c>
      <c r="X10" s="118"/>
    </row>
    <row r="11" spans="1:24" s="13" customFormat="1" ht="44.25" customHeight="1" x14ac:dyDescent="0.25">
      <c r="A11" s="107">
        <f t="shared" si="3"/>
        <v>6</v>
      </c>
      <c r="B11" s="108" t="s">
        <v>30</v>
      </c>
      <c r="C11" s="109">
        <v>21</v>
      </c>
      <c r="D11" s="109">
        <v>0</v>
      </c>
      <c r="E11" s="110">
        <v>8</v>
      </c>
      <c r="F11" s="110">
        <v>0</v>
      </c>
      <c r="G11" s="95">
        <f t="shared" si="0"/>
        <v>38.095238095238095</v>
      </c>
      <c r="H11" s="96">
        <v>6</v>
      </c>
      <c r="I11" s="111">
        <v>8</v>
      </c>
      <c r="J11" s="112" t="s">
        <v>31</v>
      </c>
      <c r="K11" s="113">
        <v>45991</v>
      </c>
      <c r="L11" s="113">
        <v>46048</v>
      </c>
      <c r="M11" s="119">
        <v>1000</v>
      </c>
      <c r="N11" s="111">
        <v>1800</v>
      </c>
      <c r="O11" s="95">
        <v>0</v>
      </c>
      <c r="P11" s="96">
        <v>11</v>
      </c>
      <c r="Q11" s="114">
        <v>0</v>
      </c>
      <c r="R11" s="114">
        <v>0</v>
      </c>
      <c r="S11" s="115">
        <v>0</v>
      </c>
      <c r="T11" s="116">
        <v>1800</v>
      </c>
      <c r="U11" s="120">
        <v>0</v>
      </c>
      <c r="V11" s="104">
        <f t="shared" si="1"/>
        <v>8</v>
      </c>
      <c r="W11" s="105">
        <f t="shared" si="2"/>
        <v>0</v>
      </c>
      <c r="X11" s="118"/>
    </row>
    <row r="12" spans="1:24" s="13" customFormat="1" ht="76.5" customHeight="1" x14ac:dyDescent="0.25">
      <c r="A12" s="91">
        <f t="shared" si="3"/>
        <v>7</v>
      </c>
      <c r="B12" s="108" t="s">
        <v>26</v>
      </c>
      <c r="C12" s="109">
        <v>3</v>
      </c>
      <c r="D12" s="109">
        <v>0</v>
      </c>
      <c r="E12" s="110">
        <v>3</v>
      </c>
      <c r="F12" s="110">
        <v>0</v>
      </c>
      <c r="G12" s="95">
        <f t="shared" si="0"/>
        <v>100</v>
      </c>
      <c r="H12" s="96">
        <v>1</v>
      </c>
      <c r="I12" s="111">
        <v>3</v>
      </c>
      <c r="J12" s="112" t="s">
        <v>29</v>
      </c>
      <c r="K12" s="113">
        <v>45982</v>
      </c>
      <c r="L12" s="113">
        <v>45982</v>
      </c>
      <c r="M12" s="119">
        <v>450</v>
      </c>
      <c r="N12" s="111">
        <v>1000</v>
      </c>
      <c r="O12" s="95">
        <f>(S12+R12)*100/Q12</f>
        <v>50</v>
      </c>
      <c r="P12" s="96">
        <v>6</v>
      </c>
      <c r="Q12" s="114">
        <v>1000</v>
      </c>
      <c r="R12" s="114">
        <v>500</v>
      </c>
      <c r="S12" s="115">
        <v>0</v>
      </c>
      <c r="T12" s="116">
        <v>500</v>
      </c>
      <c r="U12" s="103">
        <f>T12</f>
        <v>500</v>
      </c>
      <c r="V12" s="104">
        <f t="shared" si="1"/>
        <v>3</v>
      </c>
      <c r="W12" s="105">
        <f t="shared" si="2"/>
        <v>400</v>
      </c>
      <c r="X12" s="118"/>
    </row>
    <row r="13" spans="1:24" s="26" customFormat="1" ht="60" x14ac:dyDescent="0.25">
      <c r="A13" s="107">
        <f t="shared" si="3"/>
        <v>8</v>
      </c>
      <c r="B13" s="108" t="s">
        <v>22</v>
      </c>
      <c r="C13" s="109">
        <v>24</v>
      </c>
      <c r="D13" s="109">
        <v>0</v>
      </c>
      <c r="E13" s="110">
        <v>0</v>
      </c>
      <c r="F13" s="110">
        <v>0</v>
      </c>
      <c r="G13" s="95">
        <f t="shared" si="0"/>
        <v>0</v>
      </c>
      <c r="H13" s="96"/>
      <c r="I13" s="111">
        <v>0</v>
      </c>
      <c r="J13" s="112" t="s">
        <v>23</v>
      </c>
      <c r="K13" s="113">
        <v>45907</v>
      </c>
      <c r="L13" s="113">
        <v>45907</v>
      </c>
      <c r="M13" s="119">
        <v>1000</v>
      </c>
      <c r="N13" s="111" t="s">
        <v>24</v>
      </c>
      <c r="O13" s="95">
        <f>(S13+R13)*100/Q13</f>
        <v>66.666666666666671</v>
      </c>
      <c r="P13" s="96">
        <v>5</v>
      </c>
      <c r="Q13" s="114">
        <v>3000</v>
      </c>
      <c r="R13" s="114">
        <v>2000</v>
      </c>
      <c r="S13" s="115">
        <v>0</v>
      </c>
      <c r="T13" s="116">
        <v>1000</v>
      </c>
      <c r="U13" s="117">
        <f>T13</f>
        <v>1000</v>
      </c>
      <c r="V13" s="104">
        <f t="shared" si="1"/>
        <v>0</v>
      </c>
      <c r="W13" s="105">
        <f t="shared" si="2"/>
        <v>800</v>
      </c>
      <c r="X13" s="118"/>
    </row>
    <row r="14" spans="1:24" s="13" customFormat="1" ht="60" x14ac:dyDescent="0.25">
      <c r="A14" s="107">
        <f t="shared" si="3"/>
        <v>9</v>
      </c>
      <c r="B14" s="108" t="s">
        <v>35</v>
      </c>
      <c r="C14" s="109">
        <v>120</v>
      </c>
      <c r="D14" s="109">
        <v>0</v>
      </c>
      <c r="E14" s="110">
        <v>114</v>
      </c>
      <c r="F14" s="110">
        <v>0</v>
      </c>
      <c r="G14" s="95">
        <f t="shared" si="0"/>
        <v>95</v>
      </c>
      <c r="H14" s="96">
        <v>3</v>
      </c>
      <c r="I14" s="111">
        <f>E14</f>
        <v>114</v>
      </c>
      <c r="J14" s="112" t="s">
        <v>36</v>
      </c>
      <c r="K14" s="113">
        <v>45981</v>
      </c>
      <c r="L14" s="113">
        <v>45981</v>
      </c>
      <c r="M14" s="119">
        <v>1300</v>
      </c>
      <c r="N14" s="111" t="s">
        <v>24</v>
      </c>
      <c r="O14" s="95">
        <f>(S14+R14)*100/Q14</f>
        <v>84.147952443857335</v>
      </c>
      <c r="P14" s="96">
        <v>3</v>
      </c>
      <c r="Q14" s="114">
        <v>7570</v>
      </c>
      <c r="R14" s="114">
        <v>6000</v>
      </c>
      <c r="S14" s="115">
        <v>370</v>
      </c>
      <c r="T14" s="116">
        <v>1200</v>
      </c>
      <c r="U14" s="117">
        <f>1200</f>
        <v>1200</v>
      </c>
      <c r="V14" s="104">
        <f t="shared" si="1"/>
        <v>114</v>
      </c>
      <c r="W14" s="105">
        <f t="shared" si="2"/>
        <v>960</v>
      </c>
      <c r="X14" s="118"/>
    </row>
    <row r="15" spans="1:24" s="13" customFormat="1" ht="30" x14ac:dyDescent="0.25">
      <c r="A15" s="107">
        <f t="shared" si="3"/>
        <v>10</v>
      </c>
      <c r="B15" s="108" t="s">
        <v>40</v>
      </c>
      <c r="C15" s="109">
        <v>80</v>
      </c>
      <c r="D15" s="109">
        <v>6</v>
      </c>
      <c r="E15" s="110">
        <v>28</v>
      </c>
      <c r="F15" s="110">
        <v>2</v>
      </c>
      <c r="G15" s="95">
        <f t="shared" si="0"/>
        <v>37.5</v>
      </c>
      <c r="H15" s="96">
        <v>7</v>
      </c>
      <c r="I15" s="111">
        <f>28+(2*2.5)</f>
        <v>33</v>
      </c>
      <c r="J15" s="112" t="s">
        <v>42</v>
      </c>
      <c r="K15" s="113">
        <v>45987</v>
      </c>
      <c r="L15" s="113">
        <v>45987</v>
      </c>
      <c r="M15" s="119" t="s">
        <v>24</v>
      </c>
      <c r="N15" s="119" t="s">
        <v>24</v>
      </c>
      <c r="O15" s="95">
        <f>(S15+R15)*100/Q15</f>
        <v>20</v>
      </c>
      <c r="P15" s="96">
        <v>8</v>
      </c>
      <c r="Q15" s="114">
        <v>5000</v>
      </c>
      <c r="R15" s="114">
        <v>500</v>
      </c>
      <c r="S15" s="115">
        <v>500</v>
      </c>
      <c r="T15" s="116">
        <v>4000</v>
      </c>
      <c r="U15" s="117">
        <v>1000</v>
      </c>
      <c r="V15" s="104">
        <f t="shared" si="1"/>
        <v>33</v>
      </c>
      <c r="W15" s="105">
        <f t="shared" si="2"/>
        <v>800</v>
      </c>
      <c r="X15" s="118"/>
    </row>
    <row r="16" spans="1:24" s="13" customFormat="1" ht="30" x14ac:dyDescent="0.25">
      <c r="A16" s="107">
        <f t="shared" si="3"/>
        <v>11</v>
      </c>
      <c r="B16" s="108" t="s">
        <v>41</v>
      </c>
      <c r="C16" s="121">
        <v>35</v>
      </c>
      <c r="D16" s="121">
        <v>0</v>
      </c>
      <c r="E16" s="122">
        <v>0</v>
      </c>
      <c r="F16" s="122">
        <v>0</v>
      </c>
      <c r="G16" s="95">
        <f t="shared" si="0"/>
        <v>0</v>
      </c>
      <c r="H16" s="96">
        <v>10</v>
      </c>
      <c r="I16" s="111">
        <v>0</v>
      </c>
      <c r="J16" s="112" t="s">
        <v>43</v>
      </c>
      <c r="K16" s="113">
        <v>45990</v>
      </c>
      <c r="L16" s="113">
        <v>46355</v>
      </c>
      <c r="M16" s="119" t="s">
        <v>24</v>
      </c>
      <c r="N16" s="111" t="s">
        <v>24</v>
      </c>
      <c r="O16" s="95">
        <f>(S16+R16)*100/Q16</f>
        <v>97.800327220398358</v>
      </c>
      <c r="P16" s="96">
        <v>1</v>
      </c>
      <c r="Q16" s="114">
        <v>67899.19</v>
      </c>
      <c r="R16" s="114">
        <v>3506.44</v>
      </c>
      <c r="S16" s="115">
        <v>62899.19</v>
      </c>
      <c r="T16" s="116">
        <v>5000</v>
      </c>
      <c r="U16" s="120">
        <v>0</v>
      </c>
      <c r="V16" s="104">
        <f t="shared" si="1"/>
        <v>0</v>
      </c>
      <c r="W16" s="105">
        <f t="shared" si="2"/>
        <v>0</v>
      </c>
      <c r="X16" s="118"/>
    </row>
    <row r="17" spans="2:26" s="5" customFormat="1" ht="15.75" x14ac:dyDescent="0.25">
      <c r="B17" s="81" t="s">
        <v>3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71"/>
      <c r="N17" s="82"/>
      <c r="O17" s="83"/>
      <c r="P17" s="83"/>
      <c r="Q17" s="82"/>
      <c r="R17" s="84"/>
      <c r="S17" s="84"/>
      <c r="T17" s="71"/>
      <c r="U17" s="71"/>
      <c r="V17" s="86">
        <f>SUM(V6:V16)</f>
        <v>534</v>
      </c>
      <c r="W17" s="87">
        <f>SUM(W6:W16)</f>
        <v>8223.52</v>
      </c>
      <c r="X17" s="87">
        <f>SUM(X6:X16)</f>
        <v>0</v>
      </c>
      <c r="Z17" s="5" t="s">
        <v>17</v>
      </c>
    </row>
    <row r="18" spans="2:26" s="5" customFormat="1" ht="12" x14ac:dyDescent="0.25">
      <c r="B18" s="85"/>
      <c r="C18" s="85"/>
      <c r="D18" s="85"/>
      <c r="E18" s="85"/>
      <c r="F18" s="85"/>
      <c r="G18" s="85"/>
      <c r="H18" s="85"/>
      <c r="I18" s="85"/>
      <c r="J18" s="85"/>
      <c r="K18" s="85"/>
      <c r="L18" s="85"/>
      <c r="M18" s="71"/>
      <c r="N18" s="82"/>
      <c r="O18" s="83"/>
      <c r="P18" s="83"/>
      <c r="Q18" s="82"/>
      <c r="R18" s="84"/>
      <c r="S18" s="84"/>
      <c r="T18" s="71"/>
      <c r="U18" s="71"/>
      <c r="V18" s="71"/>
      <c r="W18" s="71"/>
      <c r="X18" s="71"/>
    </row>
    <row r="19" spans="2:26" s="74" customFormat="1" ht="15.75" x14ac:dyDescent="0.25">
      <c r="B19" s="72"/>
      <c r="C19" s="72"/>
      <c r="D19" s="72"/>
      <c r="E19" s="72"/>
      <c r="F19" s="72"/>
      <c r="G19" s="72"/>
      <c r="H19" s="72"/>
      <c r="I19" s="72"/>
      <c r="J19" s="72"/>
      <c r="K19" s="73"/>
      <c r="L19" s="73"/>
      <c r="M19" s="72"/>
      <c r="N19" s="72"/>
      <c r="O19" s="72"/>
      <c r="P19" s="72"/>
      <c r="T19" s="75"/>
      <c r="V19" s="89" t="s">
        <v>60</v>
      </c>
      <c r="W19" s="88">
        <f>8900-V17-W17</f>
        <v>142.47999999999956</v>
      </c>
    </row>
    <row r="20" spans="2:26" s="74" customFormat="1" x14ac:dyDescent="0.25">
      <c r="B20" s="72"/>
      <c r="C20" s="72"/>
      <c r="D20" s="72"/>
      <c r="E20" s="72"/>
      <c r="F20" s="72"/>
      <c r="G20" s="72"/>
      <c r="H20" s="72"/>
      <c r="I20" s="72"/>
      <c r="J20" s="72"/>
      <c r="K20" s="73"/>
      <c r="L20" s="73"/>
      <c r="M20" s="72"/>
      <c r="N20" s="72"/>
      <c r="O20" s="72"/>
      <c r="P20" s="72"/>
      <c r="T20" s="77"/>
      <c r="U20" s="77"/>
      <c r="V20" s="77"/>
      <c r="W20" s="78"/>
      <c r="X20" s="79"/>
    </row>
    <row r="21" spans="2:26" s="74" customFormat="1" x14ac:dyDescent="0.25">
      <c r="B21" s="72"/>
      <c r="C21" s="72"/>
      <c r="D21" s="72"/>
      <c r="E21" s="72"/>
      <c r="F21" s="72"/>
      <c r="G21" s="72"/>
      <c r="H21" s="72"/>
      <c r="I21" s="72"/>
      <c r="J21" s="72"/>
      <c r="K21" s="73"/>
      <c r="L21" s="73"/>
      <c r="M21" s="72"/>
      <c r="N21" s="72"/>
      <c r="O21" s="72"/>
      <c r="P21" s="72"/>
      <c r="W21" s="76"/>
    </row>
    <row r="22" spans="2:26" s="74" customFormat="1" x14ac:dyDescent="0.25">
      <c r="B22" s="72"/>
      <c r="C22" s="72"/>
      <c r="D22" s="72"/>
      <c r="E22" s="72"/>
      <c r="F22" s="72"/>
      <c r="G22" s="72"/>
      <c r="H22" s="72"/>
      <c r="I22" s="72"/>
      <c r="J22" s="72"/>
      <c r="K22" s="73"/>
      <c r="L22" s="73"/>
      <c r="M22" s="72"/>
      <c r="N22" s="72"/>
      <c r="O22" s="72"/>
      <c r="P22" s="72"/>
      <c r="W22" s="76"/>
    </row>
    <row r="23" spans="2:26" s="74" customFormat="1" x14ac:dyDescent="0.25">
      <c r="B23" s="72"/>
      <c r="C23" s="72"/>
      <c r="D23" s="72"/>
      <c r="E23" s="72"/>
      <c r="F23" s="72"/>
      <c r="G23" s="72"/>
      <c r="H23" s="72"/>
      <c r="I23" s="72"/>
      <c r="J23" s="72"/>
      <c r="K23" s="73"/>
      <c r="L23" s="73"/>
      <c r="M23" s="72"/>
      <c r="N23" s="72"/>
      <c r="O23" s="72"/>
      <c r="P23" s="72"/>
      <c r="R23" s="80"/>
      <c r="W23" s="76"/>
    </row>
    <row r="24" spans="2:26" s="74" customFormat="1" x14ac:dyDescent="0.25">
      <c r="B24" s="72"/>
      <c r="C24" s="72"/>
      <c r="D24" s="72"/>
      <c r="E24" s="72"/>
      <c r="F24" s="72"/>
      <c r="G24" s="72"/>
      <c r="H24" s="72"/>
      <c r="I24" s="72"/>
      <c r="J24" s="72"/>
      <c r="K24" s="73"/>
      <c r="L24" s="73"/>
      <c r="M24" s="72"/>
      <c r="N24" s="72"/>
      <c r="O24" s="72"/>
      <c r="P24" s="72"/>
      <c r="W24" s="76"/>
    </row>
    <row r="25" spans="2:26" x14ac:dyDescent="0.25">
      <c r="B25" s="2"/>
      <c r="C25" s="2"/>
      <c r="D25" s="2"/>
      <c r="E25" s="2"/>
      <c r="F25" s="2"/>
      <c r="G25" s="2"/>
      <c r="H25" s="2"/>
      <c r="I25" s="2"/>
      <c r="J25" s="2"/>
    </row>
    <row r="26" spans="2:26" x14ac:dyDescent="0.25">
      <c r="B26" s="2"/>
      <c r="C26" s="2"/>
      <c r="D26" s="2"/>
      <c r="E26" s="2"/>
      <c r="F26" s="2"/>
      <c r="G26" s="2"/>
      <c r="H26" s="2"/>
      <c r="I26" s="2"/>
      <c r="J26" s="2"/>
    </row>
    <row r="27" spans="2:26" x14ac:dyDescent="0.25">
      <c r="B27" s="2"/>
      <c r="C27" s="2"/>
      <c r="D27" s="2"/>
      <c r="E27" s="2"/>
      <c r="F27" s="2"/>
      <c r="G27" s="2"/>
      <c r="H27" s="2"/>
      <c r="I27" s="2"/>
      <c r="J27" s="2"/>
    </row>
    <row r="28" spans="2:26" x14ac:dyDescent="0.25">
      <c r="B28" s="2"/>
      <c r="C28" s="2"/>
      <c r="D28" s="2"/>
      <c r="E28" s="2"/>
      <c r="F28" s="2"/>
      <c r="G28" s="2"/>
      <c r="H28" s="2"/>
      <c r="I28" s="2"/>
      <c r="J28" s="2"/>
    </row>
  </sheetData>
  <autoFilter ref="A5:X17" xr:uid="{C4593DAD-B0AF-43C6-A6EF-8375DEC9F593}"/>
  <mergeCells count="1">
    <mergeCell ref="C17:L17"/>
  </mergeCells>
  <pageMargins left="0" right="0" top="0.74803149606299213" bottom="0.74803149606299213" header="0.31496062992125984" footer="0.31496062992125984"/>
  <pageSetup paperSize="8" scale="8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7"/>
  <sheetViews>
    <sheetView zoomScaleNormal="100" zoomScaleSheetLayoutView="150" workbookViewId="0">
      <selection activeCell="M5" sqref="M5"/>
    </sheetView>
  </sheetViews>
  <sheetFormatPr baseColWidth="10" defaultRowHeight="15" x14ac:dyDescent="0.25"/>
  <cols>
    <col min="1" max="1" width="11.42578125" style="18"/>
    <col min="2" max="2" width="16.7109375" style="1" customWidth="1"/>
    <col min="3" max="3" width="11.140625" style="1" customWidth="1"/>
    <col min="4" max="4" width="5.7109375" style="1" customWidth="1"/>
    <col min="5" max="5" width="7.7109375" style="1" customWidth="1"/>
    <col min="6" max="6" width="6.7109375" style="1" customWidth="1"/>
    <col min="7" max="7" width="8.28515625" style="1" customWidth="1"/>
    <col min="8" max="8" width="30.28515625" style="1" customWidth="1"/>
    <col min="9" max="9" width="9.42578125" style="9" customWidth="1"/>
    <col min="10" max="10" width="9.140625" style="9" customWidth="1"/>
    <col min="11" max="11" width="8.85546875" style="1" customWidth="1"/>
    <col min="12" max="12" width="9.42578125" style="1" customWidth="1"/>
    <col min="13" max="13" width="9.42578125" style="18" customWidth="1"/>
    <col min="14" max="14" width="10.28515625" style="1" customWidth="1"/>
    <col min="15" max="15" width="9.5703125" style="1" customWidth="1"/>
    <col min="16" max="16" width="9.7109375" style="1" customWidth="1"/>
    <col min="17" max="17" width="10.28515625" style="1" customWidth="1"/>
    <col min="18" max="19" width="10.28515625" style="18" customWidth="1"/>
    <col min="20" max="20" width="9.7109375" style="7" customWidth="1"/>
    <col min="21" max="21" width="10.140625" style="11" customWidth="1"/>
    <col min="22" max="22" width="30.28515625" style="1" customWidth="1"/>
    <col min="23" max="16384" width="11.42578125" style="1"/>
  </cols>
  <sheetData>
    <row r="1" spans="1:21" ht="15.75" x14ac:dyDescent="0.25">
      <c r="B1" s="124" t="s">
        <v>19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</row>
    <row r="2" spans="1:21" s="2" customFormat="1" ht="12.75" x14ac:dyDescent="0.25">
      <c r="B2" s="125" t="s">
        <v>4</v>
      </c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T2" s="8"/>
      <c r="U2" s="12"/>
    </row>
    <row r="3" spans="1:21" ht="15" customHeight="1" x14ac:dyDescent="0.25">
      <c r="B3" s="27" t="s">
        <v>45</v>
      </c>
      <c r="C3" s="28">
        <v>8900</v>
      </c>
      <c r="H3" s="1" t="s">
        <v>46</v>
      </c>
    </row>
    <row r="5" spans="1:21" s="5" customFormat="1" ht="60.75" customHeight="1" x14ac:dyDescent="0.25">
      <c r="A5" s="66" t="s">
        <v>39</v>
      </c>
      <c r="B5" s="66" t="s">
        <v>16</v>
      </c>
      <c r="C5" s="66" t="s">
        <v>9</v>
      </c>
      <c r="D5" s="66" t="s">
        <v>0</v>
      </c>
      <c r="E5" s="66" t="s">
        <v>10</v>
      </c>
      <c r="F5" s="66" t="s">
        <v>14</v>
      </c>
      <c r="G5" s="66" t="s">
        <v>13</v>
      </c>
      <c r="H5" s="66" t="s">
        <v>8</v>
      </c>
      <c r="I5" s="66" t="s">
        <v>1</v>
      </c>
      <c r="J5" s="66" t="s">
        <v>15</v>
      </c>
      <c r="K5" s="66" t="s">
        <v>18</v>
      </c>
      <c r="L5" s="66" t="s">
        <v>21</v>
      </c>
      <c r="M5" s="46" t="s">
        <v>51</v>
      </c>
      <c r="N5" s="46" t="s">
        <v>11</v>
      </c>
      <c r="O5" s="46" t="s">
        <v>6</v>
      </c>
      <c r="P5" s="46" t="s">
        <v>7</v>
      </c>
      <c r="Q5" s="46" t="s">
        <v>12</v>
      </c>
      <c r="R5" s="47" t="s">
        <v>48</v>
      </c>
      <c r="S5" s="46" t="s">
        <v>47</v>
      </c>
      <c r="T5" s="48" t="s">
        <v>2</v>
      </c>
      <c r="U5" s="49" t="s">
        <v>44</v>
      </c>
    </row>
    <row r="6" spans="1:21" s="5" customFormat="1" ht="38.25" customHeight="1" x14ac:dyDescent="0.25">
      <c r="A6" s="50">
        <v>1</v>
      </c>
      <c r="B6" s="51" t="s">
        <v>32</v>
      </c>
      <c r="C6" s="52">
        <v>1453</v>
      </c>
      <c r="D6" s="52">
        <v>234</v>
      </c>
      <c r="E6" s="53">
        <v>21</v>
      </c>
      <c r="F6" s="53">
        <v>0</v>
      </c>
      <c r="G6" s="54">
        <f>E6</f>
        <v>21</v>
      </c>
      <c r="H6" s="55" t="s">
        <v>49</v>
      </c>
      <c r="I6" s="56">
        <v>45842</v>
      </c>
      <c r="J6" s="56">
        <v>45950</v>
      </c>
      <c r="K6" s="54">
        <v>2800</v>
      </c>
      <c r="L6" s="54">
        <v>1000</v>
      </c>
      <c r="M6" s="37"/>
      <c r="N6" s="57">
        <v>4329.3999999999996</v>
      </c>
      <c r="O6" s="57">
        <v>250</v>
      </c>
      <c r="P6" s="58"/>
      <c r="Q6" s="59">
        <v>4079.4</v>
      </c>
      <c r="R6" s="31">
        <f>Q6</f>
        <v>4079.4</v>
      </c>
      <c r="S6" s="30">
        <f>G6</f>
        <v>21</v>
      </c>
      <c r="T6" s="60">
        <f>R6-(R6*20/100)</f>
        <v>3263.52</v>
      </c>
      <c r="U6" s="61"/>
    </row>
    <row r="7" spans="1:21" s="5" customFormat="1" ht="39.75" customHeight="1" x14ac:dyDescent="0.25">
      <c r="A7" s="50">
        <f>A6+1</f>
        <v>2</v>
      </c>
      <c r="B7" s="51" t="s">
        <v>37</v>
      </c>
      <c r="C7" s="52">
        <v>22</v>
      </c>
      <c r="D7" s="52">
        <v>0</v>
      </c>
      <c r="E7" s="53">
        <v>2</v>
      </c>
      <c r="F7" s="53">
        <v>0</v>
      </c>
      <c r="G7" s="54">
        <f>E7</f>
        <v>2</v>
      </c>
      <c r="H7" s="55" t="s">
        <v>38</v>
      </c>
      <c r="I7" s="56">
        <v>45991</v>
      </c>
      <c r="J7" s="56">
        <v>45991</v>
      </c>
      <c r="K7" s="54">
        <v>300</v>
      </c>
      <c r="L7" s="54" t="s">
        <v>24</v>
      </c>
      <c r="M7" s="37"/>
      <c r="N7" s="57">
        <v>350</v>
      </c>
      <c r="O7" s="57">
        <v>0</v>
      </c>
      <c r="P7" s="58">
        <v>0</v>
      </c>
      <c r="Q7" s="59">
        <v>350</v>
      </c>
      <c r="R7" s="31">
        <f>Q7</f>
        <v>350</v>
      </c>
      <c r="S7" s="30">
        <f t="shared" ref="S7:S16" si="0">G7</f>
        <v>2</v>
      </c>
      <c r="T7" s="60">
        <f t="shared" ref="T7:T16" si="1">R7-(R7*20/100)</f>
        <v>280</v>
      </c>
      <c r="U7" s="61"/>
    </row>
    <row r="8" spans="1:21" s="5" customFormat="1" ht="156" x14ac:dyDescent="0.25">
      <c r="A8" s="50">
        <f t="shared" ref="A8:A16" si="2">A7+1</f>
        <v>3</v>
      </c>
      <c r="B8" s="51" t="s">
        <v>27</v>
      </c>
      <c r="C8" s="52">
        <v>300</v>
      </c>
      <c r="D8" s="52">
        <v>0</v>
      </c>
      <c r="E8" s="53">
        <v>291</v>
      </c>
      <c r="F8" s="53">
        <v>0</v>
      </c>
      <c r="G8" s="54">
        <f>E8</f>
        <v>291</v>
      </c>
      <c r="H8" s="55" t="s">
        <v>28</v>
      </c>
      <c r="I8" s="56">
        <v>45988</v>
      </c>
      <c r="J8" s="56">
        <v>45988</v>
      </c>
      <c r="K8" s="54">
        <v>1300</v>
      </c>
      <c r="L8" s="54">
        <v>1000</v>
      </c>
      <c r="M8" s="37"/>
      <c r="N8" s="57">
        <v>5500</v>
      </c>
      <c r="O8" s="57">
        <v>4000</v>
      </c>
      <c r="P8" s="58">
        <v>500</v>
      </c>
      <c r="Q8" s="59">
        <v>1000</v>
      </c>
      <c r="R8" s="31">
        <f>Q8</f>
        <v>1000</v>
      </c>
      <c r="S8" s="30">
        <f t="shared" si="0"/>
        <v>291</v>
      </c>
      <c r="T8" s="60">
        <f t="shared" si="1"/>
        <v>800</v>
      </c>
      <c r="U8" s="61"/>
    </row>
    <row r="9" spans="1:21" s="13" customFormat="1" ht="60" x14ac:dyDescent="0.25">
      <c r="A9" s="62">
        <f t="shared" si="2"/>
        <v>4</v>
      </c>
      <c r="B9" s="19" t="s">
        <v>33</v>
      </c>
      <c r="C9" s="20">
        <v>30</v>
      </c>
      <c r="D9" s="20">
        <v>0</v>
      </c>
      <c r="E9" s="21">
        <v>20</v>
      </c>
      <c r="F9" s="21">
        <v>0</v>
      </c>
      <c r="G9" s="22">
        <v>20</v>
      </c>
      <c r="H9" s="23" t="s">
        <v>34</v>
      </c>
      <c r="I9" s="24">
        <v>45966</v>
      </c>
      <c r="J9" s="24">
        <v>45966</v>
      </c>
      <c r="K9" s="22">
        <v>300</v>
      </c>
      <c r="L9" s="22" t="s">
        <v>24</v>
      </c>
      <c r="M9" s="38"/>
      <c r="N9" s="25">
        <v>480</v>
      </c>
      <c r="O9" s="25">
        <v>180</v>
      </c>
      <c r="P9" s="63">
        <v>0</v>
      </c>
      <c r="Q9" s="33">
        <v>300</v>
      </c>
      <c r="R9" s="34">
        <f>Q9</f>
        <v>300</v>
      </c>
      <c r="S9" s="30">
        <f t="shared" si="0"/>
        <v>20</v>
      </c>
      <c r="T9" s="60">
        <f t="shared" si="1"/>
        <v>240</v>
      </c>
      <c r="U9" s="64"/>
    </row>
    <row r="10" spans="1:21" s="13" customFormat="1" ht="44.25" customHeight="1" x14ac:dyDescent="0.25">
      <c r="A10" s="62">
        <f t="shared" si="2"/>
        <v>5</v>
      </c>
      <c r="B10" s="19" t="s">
        <v>25</v>
      </c>
      <c r="C10" s="20">
        <v>67</v>
      </c>
      <c r="D10" s="20">
        <v>0</v>
      </c>
      <c r="E10" s="21">
        <v>42</v>
      </c>
      <c r="F10" s="21">
        <v>0</v>
      </c>
      <c r="G10" s="22">
        <v>42</v>
      </c>
      <c r="H10" s="23" t="s">
        <v>20</v>
      </c>
      <c r="I10" s="24">
        <v>45989</v>
      </c>
      <c r="J10" s="24">
        <v>46050</v>
      </c>
      <c r="K10" s="65">
        <v>300</v>
      </c>
      <c r="L10" s="22">
        <v>400</v>
      </c>
      <c r="M10" s="38"/>
      <c r="N10" s="25">
        <v>6000</v>
      </c>
      <c r="O10" s="25">
        <v>2000</v>
      </c>
      <c r="P10" s="63">
        <v>3650</v>
      </c>
      <c r="Q10" s="33">
        <v>850</v>
      </c>
      <c r="R10" s="34">
        <f>Q10</f>
        <v>850</v>
      </c>
      <c r="S10" s="30">
        <f t="shared" si="0"/>
        <v>42</v>
      </c>
      <c r="T10" s="60">
        <f t="shared" si="1"/>
        <v>680</v>
      </c>
      <c r="U10" s="64"/>
    </row>
    <row r="11" spans="1:21" s="13" customFormat="1" ht="44.25" customHeight="1" x14ac:dyDescent="0.25">
      <c r="A11" s="62">
        <f t="shared" si="2"/>
        <v>6</v>
      </c>
      <c r="B11" s="19" t="s">
        <v>30</v>
      </c>
      <c r="C11" s="20">
        <v>21</v>
      </c>
      <c r="D11" s="20">
        <v>0</v>
      </c>
      <c r="E11" s="21">
        <v>8</v>
      </c>
      <c r="F11" s="21">
        <v>0</v>
      </c>
      <c r="G11" s="22">
        <v>8</v>
      </c>
      <c r="H11" s="23" t="s">
        <v>31</v>
      </c>
      <c r="I11" s="24">
        <v>45991</v>
      </c>
      <c r="J11" s="24">
        <v>46048</v>
      </c>
      <c r="K11" s="65">
        <v>1000</v>
      </c>
      <c r="L11" s="22" t="s">
        <v>24</v>
      </c>
      <c r="M11" s="38"/>
      <c r="N11" s="25">
        <v>0</v>
      </c>
      <c r="O11" s="25">
        <v>0</v>
      </c>
      <c r="P11" s="63">
        <v>0</v>
      </c>
      <c r="Q11" s="33">
        <v>1800</v>
      </c>
      <c r="R11" s="35">
        <v>0</v>
      </c>
      <c r="S11" s="30">
        <f t="shared" si="0"/>
        <v>8</v>
      </c>
      <c r="T11" s="60">
        <f t="shared" si="1"/>
        <v>0</v>
      </c>
      <c r="U11" s="64"/>
    </row>
    <row r="12" spans="1:21" s="13" customFormat="1" ht="76.5" customHeight="1" x14ac:dyDescent="0.25">
      <c r="A12" s="50">
        <f t="shared" si="2"/>
        <v>7</v>
      </c>
      <c r="B12" s="19" t="s">
        <v>26</v>
      </c>
      <c r="C12" s="20">
        <v>3</v>
      </c>
      <c r="D12" s="20">
        <v>0</v>
      </c>
      <c r="E12" s="21">
        <v>3</v>
      </c>
      <c r="F12" s="21">
        <v>0</v>
      </c>
      <c r="G12" s="22">
        <v>3</v>
      </c>
      <c r="H12" s="23" t="s">
        <v>29</v>
      </c>
      <c r="I12" s="24">
        <v>45982</v>
      </c>
      <c r="J12" s="24">
        <v>45982</v>
      </c>
      <c r="K12" s="65">
        <v>450</v>
      </c>
      <c r="L12" s="22">
        <v>1000</v>
      </c>
      <c r="M12" s="38"/>
      <c r="N12" s="25">
        <v>1000</v>
      </c>
      <c r="O12" s="25">
        <v>500</v>
      </c>
      <c r="P12" s="63">
        <v>0</v>
      </c>
      <c r="Q12" s="33">
        <v>500</v>
      </c>
      <c r="R12" s="31">
        <f>Q12</f>
        <v>500</v>
      </c>
      <c r="S12" s="30">
        <f t="shared" si="0"/>
        <v>3</v>
      </c>
      <c r="T12" s="60">
        <f t="shared" si="1"/>
        <v>400</v>
      </c>
      <c r="U12" s="64"/>
    </row>
    <row r="13" spans="1:21" s="26" customFormat="1" ht="48" x14ac:dyDescent="0.25">
      <c r="A13" s="62">
        <f t="shared" si="2"/>
        <v>8</v>
      </c>
      <c r="B13" s="19" t="s">
        <v>22</v>
      </c>
      <c r="C13" s="20">
        <v>24</v>
      </c>
      <c r="D13" s="20">
        <v>0</v>
      </c>
      <c r="E13" s="21">
        <v>0</v>
      </c>
      <c r="F13" s="21">
        <v>0</v>
      </c>
      <c r="G13" s="22">
        <v>0</v>
      </c>
      <c r="H13" s="23" t="s">
        <v>23</v>
      </c>
      <c r="I13" s="24">
        <v>45907</v>
      </c>
      <c r="J13" s="24">
        <v>45907</v>
      </c>
      <c r="K13" s="65">
        <v>1000</v>
      </c>
      <c r="L13" s="22" t="s">
        <v>24</v>
      </c>
      <c r="M13" s="38"/>
      <c r="N13" s="25">
        <v>3000</v>
      </c>
      <c r="O13" s="25">
        <v>2000</v>
      </c>
      <c r="P13" s="63">
        <v>0</v>
      </c>
      <c r="Q13" s="33">
        <v>1000</v>
      </c>
      <c r="R13" s="34">
        <f>Q13</f>
        <v>1000</v>
      </c>
      <c r="S13" s="30">
        <f t="shared" si="0"/>
        <v>0</v>
      </c>
      <c r="T13" s="60">
        <f t="shared" si="1"/>
        <v>800</v>
      </c>
      <c r="U13" s="64"/>
    </row>
    <row r="14" spans="1:21" s="13" customFormat="1" ht="36" x14ac:dyDescent="0.25">
      <c r="A14" s="62">
        <f t="shared" si="2"/>
        <v>9</v>
      </c>
      <c r="B14" s="19" t="s">
        <v>35</v>
      </c>
      <c r="C14" s="20">
        <v>120</v>
      </c>
      <c r="D14" s="20">
        <v>0</v>
      </c>
      <c r="E14" s="21">
        <v>114</v>
      </c>
      <c r="F14" s="21">
        <v>0</v>
      </c>
      <c r="G14" s="22">
        <f>E14</f>
        <v>114</v>
      </c>
      <c r="H14" s="23" t="s">
        <v>36</v>
      </c>
      <c r="I14" s="24">
        <v>45981</v>
      </c>
      <c r="J14" s="24">
        <v>45981</v>
      </c>
      <c r="K14" s="65">
        <v>1300</v>
      </c>
      <c r="L14" s="22" t="s">
        <v>24</v>
      </c>
      <c r="M14" s="38"/>
      <c r="N14" s="25">
        <v>7570</v>
      </c>
      <c r="O14" s="25">
        <v>6000</v>
      </c>
      <c r="P14" s="63">
        <v>370</v>
      </c>
      <c r="Q14" s="33">
        <v>1200</v>
      </c>
      <c r="R14" s="34">
        <f>1200</f>
        <v>1200</v>
      </c>
      <c r="S14" s="30">
        <f t="shared" si="0"/>
        <v>114</v>
      </c>
      <c r="T14" s="60">
        <f t="shared" si="1"/>
        <v>960</v>
      </c>
      <c r="U14" s="64"/>
    </row>
    <row r="15" spans="1:21" s="13" customFormat="1" ht="24" x14ac:dyDescent="0.25">
      <c r="A15" s="62">
        <f t="shared" si="2"/>
        <v>10</v>
      </c>
      <c r="B15" s="19" t="s">
        <v>40</v>
      </c>
      <c r="C15" s="20">
        <v>80</v>
      </c>
      <c r="D15" s="20">
        <v>6</v>
      </c>
      <c r="E15" s="21">
        <v>28</v>
      </c>
      <c r="F15" s="21">
        <v>2</v>
      </c>
      <c r="G15" s="22">
        <f>28+(2*2.5)</f>
        <v>33</v>
      </c>
      <c r="H15" s="23" t="s">
        <v>42</v>
      </c>
      <c r="I15" s="24">
        <v>45987</v>
      </c>
      <c r="J15" s="24">
        <v>45987</v>
      </c>
      <c r="K15" s="65" t="s">
        <v>24</v>
      </c>
      <c r="L15" s="65" t="s">
        <v>24</v>
      </c>
      <c r="M15" s="39"/>
      <c r="N15" s="25">
        <v>5000</v>
      </c>
      <c r="O15" s="25">
        <v>500</v>
      </c>
      <c r="P15" s="63">
        <v>500</v>
      </c>
      <c r="Q15" s="33">
        <v>4000</v>
      </c>
      <c r="R15" s="34">
        <v>1000</v>
      </c>
      <c r="S15" s="30">
        <f t="shared" si="0"/>
        <v>33</v>
      </c>
      <c r="T15" s="60">
        <f t="shared" si="1"/>
        <v>800</v>
      </c>
      <c r="U15" s="64"/>
    </row>
    <row r="16" spans="1:21" s="13" customFormat="1" ht="24" x14ac:dyDescent="0.25">
      <c r="A16" s="62">
        <f t="shared" si="2"/>
        <v>11</v>
      </c>
      <c r="B16" s="19" t="s">
        <v>41</v>
      </c>
      <c r="C16" s="20">
        <v>35</v>
      </c>
      <c r="D16" s="20">
        <v>0</v>
      </c>
      <c r="E16" s="21">
        <v>0</v>
      </c>
      <c r="F16" s="21">
        <v>0</v>
      </c>
      <c r="G16" s="22">
        <v>0</v>
      </c>
      <c r="H16" s="23" t="s">
        <v>43</v>
      </c>
      <c r="I16" s="24">
        <v>45990</v>
      </c>
      <c r="J16" s="24">
        <v>46355</v>
      </c>
      <c r="K16" s="65" t="s">
        <v>24</v>
      </c>
      <c r="L16" s="22" t="s">
        <v>24</v>
      </c>
      <c r="M16" s="38"/>
      <c r="N16" s="25">
        <v>67899.19</v>
      </c>
      <c r="O16" s="25">
        <v>3506.44</v>
      </c>
      <c r="P16" s="63">
        <v>62899.19</v>
      </c>
      <c r="Q16" s="33">
        <v>5000</v>
      </c>
      <c r="R16" s="35">
        <v>0</v>
      </c>
      <c r="S16" s="30">
        <f t="shared" si="0"/>
        <v>0</v>
      </c>
      <c r="T16" s="60">
        <f t="shared" si="1"/>
        <v>0</v>
      </c>
      <c r="U16" s="64"/>
    </row>
    <row r="17" spans="2:23" s="5" customFormat="1" ht="12.75" thickBot="1" x14ac:dyDescent="0.3">
      <c r="B17" s="42" t="s">
        <v>3</v>
      </c>
      <c r="C17" s="126"/>
      <c r="D17" s="127"/>
      <c r="E17" s="127"/>
      <c r="F17" s="127"/>
      <c r="G17" s="127"/>
      <c r="H17" s="127"/>
      <c r="I17" s="127"/>
      <c r="J17" s="128"/>
      <c r="K17" s="43"/>
      <c r="L17" s="36"/>
      <c r="M17" s="36"/>
      <c r="N17" s="36"/>
      <c r="O17" s="44"/>
      <c r="P17" s="44"/>
      <c r="Q17" s="32">
        <f>SUM(Q6:Q16)</f>
        <v>20079.400000000001</v>
      </c>
      <c r="R17" s="29"/>
      <c r="S17" s="29">
        <f>SUM(S6:S16)</f>
        <v>534</v>
      </c>
      <c r="T17" s="45">
        <f>SUM(T6:T16)</f>
        <v>8223.52</v>
      </c>
      <c r="U17" s="45">
        <f>SUM(U6:U16)</f>
        <v>0</v>
      </c>
      <c r="W17" s="5" t="s">
        <v>17</v>
      </c>
    </row>
    <row r="18" spans="2:23" x14ac:dyDescent="0.25">
      <c r="B18" s="3"/>
      <c r="C18" s="3"/>
      <c r="D18" s="3"/>
      <c r="E18" s="3"/>
      <c r="F18" s="3"/>
      <c r="G18" s="3"/>
      <c r="H18" s="3"/>
      <c r="I18" s="10"/>
      <c r="J18" s="10"/>
      <c r="K18" s="3"/>
      <c r="L18" s="3"/>
      <c r="M18" s="3"/>
      <c r="Q18" s="14"/>
      <c r="R18" s="14"/>
      <c r="S18" s="14"/>
      <c r="U18" s="15"/>
    </row>
    <row r="19" spans="2:23" x14ac:dyDescent="0.25">
      <c r="B19" s="3"/>
      <c r="C19" s="3"/>
      <c r="D19" s="3"/>
      <c r="E19" s="3"/>
      <c r="F19" s="3"/>
      <c r="G19" s="3"/>
      <c r="H19" s="3"/>
      <c r="I19" s="10"/>
      <c r="J19" s="10"/>
      <c r="K19" s="3"/>
      <c r="L19" s="3"/>
      <c r="M19" s="3"/>
      <c r="Q19" s="6" t="s">
        <v>5</v>
      </c>
      <c r="R19" s="6"/>
      <c r="S19" s="6"/>
      <c r="T19" s="4">
        <f>8900-S17</f>
        <v>8366</v>
      </c>
      <c r="U19" s="16">
        <f>C3-U17</f>
        <v>8900</v>
      </c>
    </row>
    <row r="20" spans="2:23" ht="15.75" thickBot="1" x14ac:dyDescent="0.3">
      <c r="B20" s="3"/>
      <c r="C20" s="3"/>
      <c r="D20" s="3"/>
      <c r="E20" s="3"/>
      <c r="F20" s="3"/>
      <c r="G20" s="3"/>
      <c r="H20" s="3"/>
      <c r="I20" s="10"/>
      <c r="J20" s="10"/>
      <c r="K20" s="3"/>
      <c r="L20" s="3"/>
      <c r="M20" s="3"/>
      <c r="U20" s="17"/>
    </row>
    <row r="21" spans="2:23" x14ac:dyDescent="0.25">
      <c r="B21" s="3"/>
      <c r="C21" s="3"/>
      <c r="D21" s="3"/>
      <c r="E21" s="3"/>
      <c r="F21" s="3"/>
      <c r="G21" s="3"/>
      <c r="H21" s="3"/>
      <c r="I21" s="10"/>
      <c r="J21" s="10"/>
      <c r="K21" s="3"/>
      <c r="L21" s="3"/>
      <c r="M21" s="3"/>
    </row>
    <row r="22" spans="2:23" x14ac:dyDescent="0.25">
      <c r="B22" s="3"/>
      <c r="C22" s="3"/>
      <c r="D22" s="3"/>
      <c r="E22" s="3"/>
      <c r="F22" s="3"/>
      <c r="G22" s="3"/>
      <c r="H22" s="3"/>
      <c r="I22" s="10"/>
      <c r="J22" s="10"/>
      <c r="K22" s="3"/>
      <c r="L22" s="3"/>
      <c r="M22" s="3"/>
      <c r="O22" t="s">
        <v>50</v>
      </c>
    </row>
    <row r="23" spans="2:23" x14ac:dyDescent="0.25">
      <c r="B23" s="3"/>
      <c r="C23" s="3"/>
      <c r="D23" s="3"/>
      <c r="E23" s="3"/>
      <c r="F23" s="3"/>
      <c r="G23" s="3"/>
      <c r="H23" s="3"/>
      <c r="I23" s="10"/>
      <c r="J23" s="10"/>
      <c r="K23" s="3"/>
      <c r="L23" s="3"/>
      <c r="M23" s="3"/>
    </row>
    <row r="24" spans="2:23" x14ac:dyDescent="0.25">
      <c r="B24" s="2"/>
      <c r="C24" s="2"/>
      <c r="D24" s="2"/>
      <c r="E24" s="2"/>
      <c r="F24" s="2"/>
      <c r="G24" s="2"/>
      <c r="H24" s="2"/>
    </row>
    <row r="25" spans="2:23" x14ac:dyDescent="0.25">
      <c r="B25" s="2"/>
      <c r="C25" s="2"/>
      <c r="D25" s="2"/>
      <c r="E25" s="2"/>
      <c r="F25" s="2"/>
      <c r="G25" s="2"/>
      <c r="H25" s="2"/>
    </row>
    <row r="26" spans="2:23" x14ac:dyDescent="0.25">
      <c r="B26" s="2"/>
      <c r="C26" s="2"/>
      <c r="D26" s="2"/>
      <c r="E26" s="2"/>
      <c r="F26" s="2"/>
      <c r="G26" s="2"/>
      <c r="H26" s="2"/>
    </row>
    <row r="27" spans="2:23" x14ac:dyDescent="0.25">
      <c r="B27" s="2"/>
      <c r="C27" s="2"/>
      <c r="D27" s="2"/>
      <c r="E27" s="2"/>
      <c r="F27" s="2"/>
      <c r="G27" s="2"/>
      <c r="H27" s="2"/>
    </row>
  </sheetData>
  <autoFilter ref="A5:U5" xr:uid="{C4593DAD-B0AF-43C6-A6EF-8375DEC9F593}"/>
  <mergeCells count="3">
    <mergeCell ref="B1:P1"/>
    <mergeCell ref="B2:P2"/>
    <mergeCell ref="C17:J17"/>
  </mergeCells>
  <phoneticPr fontId="5" type="noConversion"/>
  <pageMargins left="0" right="0" top="0.74803149606299213" bottom="0.74803149606299213" header="0.31496062992125984" footer="0.31496062992125984"/>
  <pageSetup paperSize="8" scale="8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 (2)</vt:lpstr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Höfer Anja</dc:creator>
  <cp:lastModifiedBy>Meng Kerstin</cp:lastModifiedBy>
  <cp:lastPrinted>2025-02-24T19:34:42Z</cp:lastPrinted>
  <dcterms:created xsi:type="dcterms:W3CDTF">2018-12-10T12:27:00Z</dcterms:created>
  <dcterms:modified xsi:type="dcterms:W3CDTF">2026-03-30T09:25:58Z</dcterms:modified>
</cp:coreProperties>
</file>